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TA JNR\Desktop\"/>
    </mc:Choice>
  </mc:AlternateContent>
  <bookViews>
    <workbookView xWindow="0" yWindow="0" windowWidth="20490" windowHeight="7155" activeTab="4"/>
  </bookViews>
  <sheets>
    <sheet name="CAPA" sheetId="1" r:id="rId1"/>
    <sheet name="Cronograma" sheetId="2" r:id="rId2"/>
    <sheet name="Lista de Recursos" sheetId="3" r:id="rId3"/>
    <sheet name="LIsta de Riscos" sheetId="4" r:id="rId4"/>
    <sheet name="Ishikawa" sheetId="5" r:id="rId5"/>
  </sheets>
  <definedNames>
    <definedName name="prevWBS" localSheetId="1">Cronograma!$A1048576</definedName>
  </definedNames>
  <calcPr calcId="152511"/>
  <extLst>
    <ext uri="GoogleSheetsCustomDataVersion1">
      <go:sheetsCustomData xmlns:go="http://customooxmlschemas.google.com/" r:id="rId7" roundtripDataSignature="AMtx7miVgJZWPPC2MkRsuFrIKghy8qPrhw=="/>
    </ext>
  </extLst>
</workbook>
</file>

<file path=xl/calcChain.xml><?xml version="1.0" encoding="utf-8"?>
<calcChain xmlns="http://schemas.openxmlformats.org/spreadsheetml/2006/main">
  <c r="I56" i="2" l="1"/>
  <c r="H56" i="2" s="1"/>
  <c r="F56" i="2"/>
  <c r="I55" i="2"/>
  <c r="H55" i="2" s="1"/>
  <c r="F55" i="2"/>
  <c r="I54" i="2"/>
  <c r="I50" i="2"/>
  <c r="H50" i="2" s="1"/>
  <c r="F50" i="2"/>
  <c r="I49" i="2"/>
  <c r="I48" i="2"/>
  <c r="H48" i="2" s="1"/>
  <c r="F48" i="2"/>
  <c r="I47" i="2"/>
  <c r="H47" i="2" s="1"/>
  <c r="F47" i="2"/>
  <c r="I46" i="2"/>
  <c r="H46" i="2" s="1"/>
  <c r="F46" i="2"/>
  <c r="I45" i="2"/>
  <c r="H45" i="2" s="1"/>
  <c r="F45" i="2"/>
  <c r="I44" i="2"/>
  <c r="H44" i="2" s="1"/>
  <c r="F44" i="2"/>
  <c r="I43" i="2"/>
  <c r="H43" i="2" s="1"/>
  <c r="F43" i="2"/>
  <c r="I42" i="2"/>
  <c r="I39" i="2"/>
  <c r="H39" i="2" s="1"/>
  <c r="F39" i="2"/>
  <c r="I38" i="2"/>
  <c r="H38" i="2" s="1"/>
  <c r="F38" i="2"/>
  <c r="I37" i="2"/>
  <c r="H37" i="2" s="1"/>
  <c r="F37" i="2"/>
  <c r="I36" i="2"/>
  <c r="I34" i="2"/>
  <c r="H34" i="2" s="1"/>
  <c r="F34" i="2"/>
  <c r="I33" i="2"/>
  <c r="H33" i="2" s="1"/>
  <c r="F33" i="2"/>
  <c r="I32" i="2"/>
  <c r="H32" i="2" s="1"/>
  <c r="F32" i="2"/>
  <c r="I31" i="2"/>
  <c r="H31" i="2" s="1"/>
  <c r="F31" i="2"/>
  <c r="I30" i="2"/>
  <c r="I25" i="2"/>
  <c r="H25" i="2" s="1"/>
  <c r="F25" i="2"/>
  <c r="I24" i="2"/>
  <c r="I20" i="2"/>
  <c r="H20" i="2" s="1"/>
  <c r="F20" i="2"/>
  <c r="I19" i="2"/>
  <c r="H19" i="2" s="1"/>
  <c r="F19" i="2"/>
  <c r="I18" i="2"/>
  <c r="I17" i="2"/>
  <c r="H17" i="2" s="1"/>
  <c r="F17" i="2"/>
  <c r="I16" i="2"/>
  <c r="H16" i="2" s="1"/>
  <c r="F16" i="2"/>
  <c r="I15" i="2"/>
  <c r="H15" i="2" s="1"/>
  <c r="F15" i="2"/>
  <c r="I14" i="2"/>
  <c r="H14" i="2" s="1"/>
  <c r="F14" i="2"/>
  <c r="I13" i="2"/>
  <c r="H13" i="2" s="1"/>
  <c r="F13" i="2"/>
  <c r="I12" i="2"/>
  <c r="H12" i="2" s="1"/>
  <c r="F12" i="2"/>
  <c r="I11" i="2"/>
  <c r="H11" i="2" s="1"/>
  <c r="F11" i="2"/>
  <c r="I10" i="2"/>
  <c r="H10" i="2" s="1"/>
  <c r="F10" i="2"/>
  <c r="I9" i="2"/>
  <c r="H9" i="2" s="1"/>
  <c r="F9"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F8" i="2"/>
  <c r="I8" i="2" s="1"/>
  <c r="A8" i="2"/>
  <c r="K6" i="2"/>
  <c r="K7" i="2" s="1"/>
  <c r="K5" i="2" l="1"/>
  <c r="L6" i="2"/>
  <c r="K4" i="2"/>
  <c r="L7" i="2" l="1"/>
  <c r="M6" i="2"/>
  <c r="M7" i="2" l="1"/>
  <c r="N6" i="2"/>
  <c r="N7" i="2" l="1"/>
  <c r="O6" i="2"/>
  <c r="P6" i="2" l="1"/>
  <c r="O7" i="2"/>
  <c r="P7" i="2" l="1"/>
  <c r="Q6" i="2"/>
  <c r="Q7" i="2" l="1"/>
  <c r="R6" i="2"/>
  <c r="R7" i="2" l="1"/>
  <c r="R5" i="2"/>
  <c r="S6" i="2"/>
  <c r="R4" i="2"/>
  <c r="S7" i="2" l="1"/>
  <c r="T6" i="2"/>
  <c r="T7" i="2" l="1"/>
  <c r="U6" i="2"/>
  <c r="V6" i="2" l="1"/>
  <c r="U7" i="2"/>
  <c r="V7" i="2" l="1"/>
  <c r="W6" i="2"/>
  <c r="X6" i="2" l="1"/>
  <c r="W7" i="2"/>
  <c r="X7" i="2" l="1"/>
  <c r="Y6" i="2"/>
  <c r="Z6" i="2" l="1"/>
  <c r="Y7" i="2"/>
  <c r="Y4" i="2"/>
  <c r="Y5" i="2"/>
  <c r="Z7" i="2" l="1"/>
  <c r="AA6" i="2"/>
  <c r="AA7" i="2" l="1"/>
  <c r="AB6" i="2"/>
  <c r="AB7" i="2" l="1"/>
  <c r="AC6" i="2"/>
  <c r="AD6" i="2" l="1"/>
  <c r="AC7" i="2"/>
  <c r="AD7" i="2" l="1"/>
  <c r="AE6" i="2"/>
  <c r="AF6" i="2" l="1"/>
  <c r="AE7" i="2"/>
  <c r="AF7" i="2" l="1"/>
  <c r="AF4" i="2"/>
  <c r="AF5" i="2"/>
  <c r="AG6" i="2"/>
  <c r="AG7" i="2" l="1"/>
  <c r="AH6" i="2"/>
  <c r="AH7" i="2" l="1"/>
  <c r="AI6" i="2"/>
  <c r="AI7" i="2" l="1"/>
  <c r="AJ6" i="2"/>
  <c r="AJ7" i="2" l="1"/>
  <c r="AK6" i="2"/>
  <c r="AL6" i="2" l="1"/>
  <c r="AK7" i="2"/>
  <c r="AL7" i="2" l="1"/>
  <c r="AM6" i="2"/>
  <c r="AN6" i="2" l="1"/>
  <c r="AM7" i="2"/>
  <c r="AM4" i="2"/>
  <c r="AM5" i="2"/>
  <c r="AN7" i="2" l="1"/>
  <c r="AO6" i="2"/>
  <c r="AP6" i="2" l="1"/>
  <c r="AO7" i="2"/>
  <c r="AP7" i="2" l="1"/>
  <c r="AQ6" i="2"/>
  <c r="AQ7" i="2" l="1"/>
  <c r="AR6" i="2"/>
  <c r="AR7" i="2" l="1"/>
  <c r="AS6" i="2"/>
  <c r="AT6" i="2" l="1"/>
  <c r="AS7" i="2"/>
  <c r="AT7" i="2" l="1"/>
  <c r="AU6" i="2"/>
  <c r="AT5" i="2"/>
  <c r="AT4" i="2"/>
  <c r="AV6" i="2" l="1"/>
  <c r="AU7" i="2"/>
  <c r="AV7" i="2" l="1"/>
  <c r="AW6" i="2"/>
  <c r="AW7" i="2" l="1"/>
  <c r="AX6" i="2"/>
  <c r="AX7" i="2" l="1"/>
  <c r="AY6" i="2"/>
  <c r="AY7" i="2" l="1"/>
  <c r="AZ6" i="2"/>
  <c r="AZ7" i="2" l="1"/>
  <c r="BA6" i="2"/>
  <c r="BB6" i="2" l="1"/>
  <c r="BA7" i="2"/>
  <c r="BA4" i="2"/>
  <c r="BA5" i="2"/>
  <c r="BB7" i="2" l="1"/>
  <c r="BC6" i="2"/>
  <c r="BD6" i="2" l="1"/>
  <c r="BC7" i="2"/>
  <c r="BD7" i="2" l="1"/>
  <c r="BE6" i="2"/>
  <c r="BF6" i="2" l="1"/>
  <c r="BE7" i="2"/>
  <c r="BG6" i="2" l="1"/>
  <c r="BF7" i="2"/>
  <c r="BG7" i="2" l="1"/>
  <c r="BH6" i="2"/>
  <c r="BH7" i="2" l="1"/>
  <c r="BI6" i="2"/>
  <c r="BH4" i="2"/>
  <c r="BH5" i="2"/>
  <c r="BJ6" i="2" l="1"/>
  <c r="BI7" i="2"/>
  <c r="BJ7" i="2" l="1"/>
  <c r="BK6" i="2"/>
  <c r="BL6" i="2" l="1"/>
  <c r="BK7" i="2"/>
  <c r="BL7" i="2" l="1"/>
  <c r="BM6" i="2"/>
  <c r="BM7" i="2" l="1"/>
  <c r="BN6" i="2"/>
  <c r="BN7" i="2" l="1"/>
  <c r="BO6" i="2"/>
  <c r="BO7" i="2" l="1"/>
  <c r="BP6" i="2"/>
  <c r="BO4" i="2"/>
  <c r="BO5" i="2"/>
  <c r="BP7" i="2" l="1"/>
  <c r="BQ6" i="2"/>
  <c r="BR6" i="2" l="1"/>
  <c r="BQ7" i="2"/>
  <c r="BR7" i="2" l="1"/>
  <c r="BS6" i="2"/>
  <c r="BT6" i="2" l="1"/>
  <c r="BS7" i="2"/>
  <c r="BT7" i="2" l="1"/>
  <c r="BU6" i="2"/>
  <c r="BV6" i="2" l="1"/>
  <c r="BU7" i="2"/>
  <c r="BV7" i="2" l="1"/>
  <c r="BV5" i="2"/>
  <c r="BW6" i="2"/>
  <c r="BV4" i="2"/>
  <c r="BW7" i="2" l="1"/>
  <c r="BX6" i="2"/>
  <c r="BX7" i="2" l="1"/>
  <c r="BY6" i="2"/>
  <c r="BZ6" i="2" l="1"/>
  <c r="BY7" i="2"/>
  <c r="BZ7" i="2" l="1"/>
  <c r="CA6" i="2"/>
  <c r="CB6" i="2" l="1"/>
  <c r="CA7" i="2"/>
  <c r="CB7" i="2" l="1"/>
  <c r="CC6" i="2"/>
  <c r="CC7" i="2" l="1"/>
  <c r="CD6" i="2"/>
  <c r="CC4" i="2"/>
  <c r="CC5" i="2"/>
  <c r="CD7" i="2" l="1"/>
  <c r="CE6" i="2"/>
  <c r="CE7" i="2" l="1"/>
  <c r="CF6" i="2"/>
  <c r="CF7" i="2" l="1"/>
  <c r="CG6" i="2"/>
  <c r="CH6" i="2" l="1"/>
  <c r="CG7" i="2"/>
  <c r="CH7" i="2" l="1"/>
  <c r="CI6" i="2"/>
  <c r="CJ6" i="2" l="1"/>
  <c r="CI7" i="2"/>
  <c r="CJ7" i="2" l="1"/>
  <c r="CJ4" i="2"/>
  <c r="CJ5" i="2"/>
  <c r="CK6" i="2"/>
  <c r="CL6" i="2" l="1"/>
  <c r="CK7" i="2"/>
  <c r="CL7" i="2" l="1"/>
  <c r="CM6" i="2"/>
  <c r="CM7" i="2" l="1"/>
  <c r="CN6" i="2"/>
  <c r="CN7" i="2" l="1"/>
  <c r="CO6" i="2"/>
  <c r="CP6" i="2" l="1"/>
  <c r="CO7" i="2"/>
  <c r="CP7" i="2" l="1"/>
  <c r="CQ6" i="2"/>
  <c r="CR6" i="2" l="1"/>
  <c r="CQ7" i="2"/>
  <c r="CQ4" i="2"/>
  <c r="CQ5" i="2"/>
  <c r="CR7" i="2" l="1"/>
  <c r="CS6" i="2"/>
  <c r="CS7" i="2" l="1"/>
  <c r="CT6" i="2"/>
  <c r="CT7" i="2" l="1"/>
  <c r="CU6" i="2"/>
  <c r="CV6" i="2" l="1"/>
  <c r="CU7" i="2"/>
  <c r="CV7" i="2" l="1"/>
  <c r="CW6" i="2"/>
  <c r="CX6" i="2" l="1"/>
  <c r="CW7" i="2"/>
  <c r="CX7" i="2" l="1"/>
  <c r="CY6" i="2"/>
  <c r="CX5" i="2"/>
  <c r="CX4" i="2"/>
  <c r="CZ6" i="2" l="1"/>
  <c r="CY7" i="2"/>
  <c r="CZ7" i="2" l="1"/>
  <c r="DA6" i="2"/>
  <c r="DA7" i="2" l="1"/>
  <c r="DB6" i="2"/>
  <c r="DB7" i="2" l="1"/>
  <c r="DC6" i="2"/>
  <c r="DD6" i="2" l="1"/>
  <c r="DC7" i="2"/>
  <c r="DD7" i="2" l="1"/>
  <c r="DE6" i="2"/>
  <c r="DF6" i="2" l="1"/>
  <c r="DE7" i="2"/>
  <c r="DE4" i="2"/>
  <c r="DE5" i="2"/>
  <c r="DF7" i="2" l="1"/>
  <c r="DG6" i="2"/>
  <c r="DH6" i="2" l="1"/>
  <c r="DG7" i="2"/>
  <c r="DH7" i="2" l="1"/>
  <c r="DI6" i="2"/>
  <c r="DI7" i="2" l="1"/>
  <c r="DJ6" i="2"/>
  <c r="DJ7" i="2" l="1"/>
  <c r="DK6" i="2"/>
  <c r="DL6" i="2" l="1"/>
  <c r="DK7" i="2"/>
  <c r="DL7" i="2" l="1"/>
  <c r="DM6" i="2"/>
  <c r="DL4" i="2"/>
  <c r="DL5" i="2"/>
  <c r="DN6" i="2" l="1"/>
  <c r="DM7" i="2"/>
  <c r="DN7" i="2" l="1"/>
  <c r="DO6" i="2"/>
  <c r="DP6" i="2" l="1"/>
  <c r="DO7" i="2"/>
  <c r="DP7" i="2" l="1"/>
  <c r="DQ6" i="2"/>
  <c r="DQ7" i="2" l="1"/>
  <c r="DR6" i="2"/>
  <c r="DR7" i="2" l="1"/>
  <c r="DS6" i="2"/>
  <c r="DT6" i="2" l="1"/>
  <c r="DS7" i="2"/>
  <c r="DS4" i="2"/>
  <c r="DS5" i="2"/>
  <c r="DT7" i="2" l="1"/>
  <c r="DU6" i="2"/>
  <c r="DV6" i="2" l="1"/>
  <c r="DU7" i="2"/>
  <c r="DV7" i="2" l="1"/>
  <c r="DW6" i="2"/>
  <c r="DX6" i="2" l="1"/>
  <c r="DW7" i="2"/>
  <c r="DX7" i="2" l="1"/>
  <c r="DY6" i="2"/>
  <c r="DY7" i="2" l="1"/>
  <c r="DZ6" i="2"/>
  <c r="DZ7" i="2" l="1"/>
  <c r="DZ5" i="2"/>
  <c r="EA6" i="2"/>
  <c r="DZ4" i="2"/>
  <c r="EB6" i="2" l="1"/>
  <c r="EA7" i="2"/>
  <c r="EB7" i="2" l="1"/>
  <c r="EC6" i="2"/>
  <c r="ED6" i="2" l="1"/>
  <c r="EC7" i="2"/>
  <c r="ED7" i="2" l="1"/>
  <c r="EE6" i="2"/>
  <c r="EF6" i="2" l="1"/>
  <c r="EE7" i="2"/>
  <c r="EF7" i="2" l="1"/>
  <c r="EG6" i="2"/>
  <c r="EG7" i="2" l="1"/>
  <c r="EH6" i="2"/>
  <c r="EG4" i="2"/>
  <c r="EG5" i="2"/>
  <c r="EH7" i="2" l="1"/>
  <c r="EI6" i="2"/>
  <c r="EJ6" i="2" l="1"/>
  <c r="EI7" i="2"/>
  <c r="EJ7" i="2" l="1"/>
  <c r="EK6" i="2"/>
  <c r="EL6" i="2" l="1"/>
  <c r="EK7" i="2"/>
  <c r="EL7" i="2" l="1"/>
  <c r="EM6" i="2"/>
  <c r="EN6" i="2" l="1"/>
  <c r="EM7" i="2"/>
  <c r="EN7" i="2" l="1"/>
  <c r="EN4" i="2"/>
  <c r="EN5" i="2"/>
  <c r="EO6" i="2"/>
  <c r="EO7" i="2" l="1"/>
  <c r="EP6" i="2"/>
  <c r="EP7" i="2" l="1"/>
  <c r="EQ6" i="2"/>
  <c r="ER6" i="2" l="1"/>
  <c r="EQ7" i="2"/>
  <c r="ER7" i="2" l="1"/>
  <c r="ES6" i="2"/>
  <c r="ET6" i="2" l="1"/>
  <c r="ES7" i="2"/>
  <c r="ET7" i="2" l="1"/>
  <c r="EU6" i="2"/>
  <c r="EV6" i="2" l="1"/>
  <c r="EU4" i="2"/>
  <c r="EU7" i="2"/>
  <c r="EU5" i="2"/>
  <c r="EV7" i="2" l="1"/>
  <c r="EW6" i="2"/>
  <c r="EW7" i="2" l="1"/>
  <c r="EX6" i="2"/>
  <c r="EX7" i="2" l="1"/>
  <c r="EY6" i="2"/>
  <c r="EZ6" i="2" l="1"/>
  <c r="EY7" i="2"/>
  <c r="EZ7" i="2" l="1"/>
  <c r="FA6" i="2"/>
  <c r="FA7" i="2" l="1"/>
  <c r="FB6" i="2"/>
  <c r="FB7" i="2" l="1"/>
  <c r="FC6" i="2"/>
  <c r="FB5" i="2"/>
  <c r="FB4" i="2"/>
  <c r="FD6" i="2" l="1"/>
  <c r="FC7" i="2"/>
  <c r="FD7" i="2" l="1"/>
  <c r="FE6" i="2"/>
  <c r="FE7" i="2" l="1"/>
  <c r="FF6" i="2"/>
  <c r="FF7" i="2" l="1"/>
  <c r="FG6" i="2"/>
  <c r="FH6" i="2" l="1"/>
  <c r="FG7" i="2"/>
  <c r="FH7" i="2" l="1"/>
  <c r="FI6" i="2"/>
  <c r="FI7" i="2" l="1"/>
  <c r="FJ6" i="2"/>
  <c r="FI4" i="2"/>
  <c r="FI5" i="2"/>
  <c r="FJ7" i="2" l="1"/>
  <c r="FK6" i="2"/>
  <c r="FK7" i="2" l="1"/>
  <c r="FL6" i="2"/>
  <c r="FL7" i="2" l="1"/>
  <c r="FM6" i="2"/>
  <c r="FM7" i="2" l="1"/>
  <c r="FN6" i="2"/>
  <c r="FN7" i="2" l="1"/>
  <c r="FO6" i="2"/>
  <c r="FP6" i="2" l="1"/>
  <c r="FO7" i="2"/>
  <c r="FP7" i="2" l="1"/>
  <c r="FQ6" i="2"/>
  <c r="FP4" i="2"/>
  <c r="FP5" i="2"/>
  <c r="FQ7" i="2" l="1"/>
  <c r="FR6" i="2"/>
  <c r="FR7" i="2" l="1"/>
  <c r="FS6" i="2"/>
  <c r="FT6" i="2" l="1"/>
  <c r="FS7" i="2"/>
  <c r="FT7" i="2" l="1"/>
  <c r="FU6" i="2"/>
  <c r="FU7" i="2" l="1"/>
  <c r="FV6" i="2"/>
  <c r="FV7" i="2" l="1"/>
  <c r="FW6" i="2"/>
  <c r="FX6" i="2" l="1"/>
  <c r="FW7" i="2"/>
  <c r="FW4" i="2"/>
  <c r="FW5" i="2"/>
  <c r="FX7" i="2" l="1"/>
  <c r="FY6" i="2"/>
  <c r="FY7" i="2" l="1"/>
  <c r="FZ6" i="2"/>
  <c r="FZ7" i="2" l="1"/>
  <c r="GA6" i="2"/>
  <c r="GB6" i="2" l="1"/>
  <c r="GA7" i="2"/>
  <c r="GB7" i="2" l="1"/>
  <c r="GC6" i="2"/>
  <c r="GC7" i="2" l="1"/>
  <c r="GD6" i="2"/>
  <c r="GD7" i="2" l="1"/>
  <c r="GE6" i="2"/>
  <c r="GD5" i="2"/>
  <c r="GD4" i="2"/>
  <c r="GF6" i="2" l="1"/>
  <c r="GE7" i="2"/>
  <c r="GF7" i="2" l="1"/>
  <c r="GG6" i="2"/>
  <c r="GG7" i="2" l="1"/>
  <c r="GH6" i="2"/>
  <c r="GH7" i="2" l="1"/>
  <c r="GI6" i="2"/>
  <c r="GJ6" i="2" l="1"/>
  <c r="GI7" i="2"/>
  <c r="GJ7" i="2" l="1"/>
  <c r="GK6" i="2"/>
  <c r="GK7" i="2" l="1"/>
  <c r="GL6" i="2"/>
  <c r="GK4" i="2"/>
  <c r="GK5" i="2"/>
  <c r="GL7" i="2" l="1"/>
  <c r="GM6" i="2"/>
  <c r="GN6" i="2" l="1"/>
  <c r="GM7" i="2"/>
  <c r="GN7" i="2" l="1"/>
  <c r="GO6" i="2"/>
  <c r="GO7" i="2" l="1"/>
  <c r="GP6" i="2"/>
  <c r="GP7" i="2" l="1"/>
  <c r="GQ6" i="2"/>
  <c r="GR6" i="2" l="1"/>
  <c r="GQ7" i="2"/>
  <c r="GR7" i="2" l="1"/>
  <c r="GS6" i="2"/>
  <c r="GR4" i="2"/>
  <c r="GR5" i="2"/>
  <c r="GS7" i="2" l="1"/>
  <c r="GT6" i="2"/>
  <c r="GT7" i="2" l="1"/>
  <c r="GU6" i="2"/>
  <c r="GV6" i="2" l="1"/>
  <c r="GU7" i="2"/>
  <c r="GV7" i="2" l="1"/>
  <c r="GW6" i="2"/>
  <c r="GW7" i="2" l="1"/>
  <c r="GX6" i="2"/>
  <c r="GX7" i="2" l="1"/>
  <c r="GY6" i="2"/>
  <c r="GZ6" i="2" l="1"/>
  <c r="GY4" i="2"/>
  <c r="GY5" i="2"/>
  <c r="GY7" i="2"/>
  <c r="GZ7" i="2" l="1"/>
  <c r="HA6" i="2"/>
  <c r="HA7" i="2" l="1"/>
  <c r="HB6" i="2"/>
  <c r="HB7" i="2" l="1"/>
  <c r="HC6" i="2"/>
  <c r="HD6" i="2" l="1"/>
  <c r="HC7" i="2"/>
  <c r="HD7" i="2" l="1"/>
  <c r="HE6" i="2"/>
  <c r="HE7" i="2" l="1"/>
  <c r="HF6" i="2"/>
  <c r="HF7" i="2" l="1"/>
  <c r="HG6" i="2"/>
  <c r="HF5" i="2"/>
  <c r="HF4" i="2"/>
  <c r="HG7" i="2" l="1"/>
  <c r="HH6" i="2"/>
  <c r="HH7" i="2" l="1"/>
  <c r="HI6" i="2"/>
  <c r="HI7" i="2" l="1"/>
  <c r="HJ6" i="2"/>
  <c r="HJ7" i="2" l="1"/>
  <c r="HK6" i="2"/>
  <c r="HL6" i="2" l="1"/>
  <c r="HK7" i="2"/>
  <c r="HL7" i="2" l="1"/>
  <c r="HM6" i="2"/>
  <c r="HM7" i="2" l="1"/>
  <c r="HN6" i="2"/>
  <c r="HM4" i="2"/>
  <c r="HM5" i="2"/>
  <c r="HN7" i="2" l="1"/>
  <c r="HO6" i="2"/>
  <c r="HP6" i="2" l="1"/>
  <c r="HO7" i="2"/>
  <c r="HP7" i="2" l="1"/>
  <c r="HQ6" i="2"/>
  <c r="HQ7" i="2" l="1"/>
  <c r="HR6" i="2"/>
  <c r="HR7" i="2" l="1"/>
  <c r="HS6" i="2"/>
  <c r="HS7" i="2" s="1"/>
  <c r="F52" i="3" l="1"/>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8" i="3"/>
  <c r="F7" i="3"/>
  <c r="F6" i="3"/>
  <c r="F5" i="3"/>
  <c r="F4" i="3"/>
  <c r="F3" i="3"/>
  <c r="F2" i="3"/>
  <c r="F53" i="3" s="1"/>
</calcChain>
</file>

<file path=xl/comments1.xml><?xml version="1.0" encoding="utf-8"?>
<comments xmlns="http://schemas.openxmlformats.org/spreadsheetml/2006/main">
  <authors>
    <author/>
  </authors>
  <commentList>
    <comment ref="B1" authorId="0" shapeId="0">
      <text>
        <r>
          <rPr>
            <sz val="11"/>
            <color rgb="FF000000"/>
            <rFont val="Calibri"/>
            <family val="2"/>
          </rPr>
          <t>======
ID#AAAADNK--O8
AUGUSTO CESAR Almeida Araujo    (2019-07-01 19:36:51)
Na Lista de Recursos, você fará um levantamento de todos os insumos que serão necessários para produzir a solução que foi proposta para resolver o problema do cliente.
Você deverá listar todos os recursos materiais e humanos, junto com os equipamentos e laboratórios. Lembre-se de mencionar os custos que a equipe terá para desenvolver o planejamento do projeto.
Junto ao nome do recurso, deve ser colocada a descrição técnica, para que não ocorra equívocos e facilitar o processo de cotação que deverá ser realizado pela equipe do projeto e entregue ao cliente (no mínimo 3 cotações).
Essa lista requer uma atenção bem detalhada, pois, é a partir dele que o cliente disponibilizará tudo que será necessário para desenvolver o projeto.
Caso a equipe não inclua um determinado recurso e só perceba essa ausência durante da execução do projeto, é provável que enfrentem algumas dificuldades para solucionar esse impasse, pois ficará claro que houve falha no planejamento, o que poderá levar a reprovação de toda a equipe. Portanto, fique atento!
O recurso humano que não faz parte da equipe do projeto deve ser identificado com a especialidade desse recurso. Exemplo: Técnico em instalações elétricas (RH).
Com relação aos recursos materiais, veja alguns exemplos que podem ser listados no template: transporte, alimentação, impressão, encadernação, mídia de CD e DVD, pendrive, laboratório (de área e TheoPrax), pasta para documentos, ferramentas, EPI, entre outros.</t>
        </r>
      </text>
    </comment>
    <comment ref="C1" authorId="0" shapeId="0">
      <text>
        <r>
          <rPr>
            <sz val="11"/>
            <color rgb="FF000000"/>
            <rFont val="Calibri"/>
            <family val="2"/>
          </rPr>
          <t>======
ID#AAAADNK--PM
AUGUSTO CESAR Almeida Araujo    (2019-07-01 19:36:51)
Nessa coluna informa-se apenas a unidade de medida desse recurso. Por exemplo, se o seu projeto trata de piso, a unidade de medida utilizada será o metro quadrado (m²).
A unidade de medida para recurso humano é "HH" (Homem-Hora).
Quando a unidade tratar de transporte, deve ser inserido o nome 'passagem' na coluna.</t>
        </r>
      </text>
    </comment>
    <comment ref="D1" authorId="0" shapeId="0">
      <text>
        <r>
          <rPr>
            <sz val="11"/>
            <color rgb="FF000000"/>
            <rFont val="Calibri"/>
            <family val="2"/>
          </rPr>
          <t>======
ID#AAAADNK--Oc
AUGUSTO CESAR Almeida Araujo    (2019-07-01 19:36:51)
Nessa coluna você vai informar a quantidade total do recurso que será necessário para a execução do projeto.</t>
        </r>
      </text>
    </comment>
    <comment ref="E1" authorId="0" shapeId="0">
      <text>
        <r>
          <rPr>
            <sz val="11"/>
            <color rgb="FF000000"/>
            <rFont val="Calibri"/>
            <family val="2"/>
          </rPr>
          <t>======
ID#AAAADNK--O0
AUGUSTO CESAR Almeida Araujo    (2019-07-01 19:36:51)
Nessa coluna deve-se informar o valor unitário de cada recurso, por exemplo, valor do Kg, da hora, da impressão etc.
Alguns recursos como laboratórios, ferramentas disponibilizadas pelo SENAI ou pela empresa, softwares como AutoCad, solidWorks, SketchUp, Inventor, entre outros, não tem como definir um valor unitário. Nesses casos, o valor do recurso será R$0,00.</t>
        </r>
      </text>
    </comment>
    <comment ref="F1" authorId="0" shapeId="0">
      <text>
        <r>
          <rPr>
            <sz val="11"/>
            <color rgb="FF000000"/>
            <rFont val="Calibri"/>
            <family val="2"/>
          </rPr>
          <t>======
ID#AAAADNK--Oo
AUGUSTO CESAR Almeida Araujo    (2019-07-01 19:36:51)
Assim como você precisa informar o valor unitário dos recursos, é necessário informar, também, o valor total do recurso, multiplicando a quantidade total pelo valor unitário (Quantidade Total x Valor Unitário).</t>
        </r>
      </text>
    </comment>
    <comment ref="B4" authorId="0" shapeId="0">
      <text>
        <r>
          <rPr>
            <sz val="11"/>
            <color rgb="FF000000"/>
            <rFont val="Calibri"/>
            <family val="2"/>
          </rPr>
          <t>======
ID#AAAADNMQGXs
Victor Valença    (2019-07-01 21:29:52)
A metodologia para confecção do protótipo será definida após a definição da solução técnica. O custo informado é uma estimativa.</t>
        </r>
      </text>
    </comment>
  </commentList>
  <extLst>
    <ext xmlns:r="http://schemas.openxmlformats.org/officeDocument/2006/relationships" uri="GoogleSheetsCustomDataVersion1">
      <go:sheetsCustomData xmlns:go="http://customooxmlschemas.google.com/" r:id="rId1" roundtripDataSignature="AMtx7mgp62bsKC6YxRCbcq2HP4CiqohR3Q=="/>
    </ext>
  </extLst>
</comments>
</file>

<file path=xl/comments2.xml><?xml version="1.0" encoding="utf-8"?>
<comments xmlns="http://schemas.openxmlformats.org/spreadsheetml/2006/main">
  <authors>
    <author/>
  </authors>
  <commentList>
    <comment ref="A1" authorId="0" shapeId="0">
      <text>
        <r>
          <rPr>
            <sz val="11"/>
            <color rgb="FF000000"/>
            <rFont val="Calibri"/>
            <family val="2"/>
          </rPr>
          <t>======
ID#AAAADNK--PY
AUGUSTO CESAR Almeida Araujo    (2019-07-01 19:36:51)
Esta coluna identifica a tarefa. Sua numeração segue a ordem listada no template Cronograma.</t>
        </r>
      </text>
    </comment>
    <comment ref="B1" authorId="0" shapeId="0">
      <text>
        <r>
          <rPr>
            <sz val="11"/>
            <color rgb="FF000000"/>
            <rFont val="Calibri"/>
            <family val="2"/>
          </rPr>
          <t>======
ID#AAAADNK--PU
AUGUSTO CESAR Almeida Araujo    (2019-07-01 19:36:51)
Essa coluna deve ser preenchida somente com as atividades que possam ter algum risco de execução.
NÃO devem ser listadas as etapas, os pacotes ou subpacotes do Plano Estrutural.
Caso tenha alguma tarefa com mais de um risco, está deverá ser listada em outras linhas quantas vezes forem necessárias (não mesclar linhas).</t>
        </r>
      </text>
    </comment>
    <comment ref="C1" authorId="0" shapeId="0">
      <text>
        <r>
          <rPr>
            <sz val="11"/>
            <color rgb="FF000000"/>
            <rFont val="Calibri"/>
            <family val="2"/>
          </rPr>
          <t>======
ID#AAAADNK--Og
AUGUSTO CESAR Almeida Araujo    (2019-07-01 19:36:51)
Descreva nessa coluna o risco que pode ocorrer durante a execução da atividade.
Caso seja apresentado o mesmo risco para atividades diferentes, ele deve ser listado quantas vezes forem necessárias (não mesclar linhas).</t>
        </r>
      </text>
    </comment>
    <comment ref="D1" authorId="0" shapeId="0">
      <text>
        <r>
          <rPr>
            <sz val="11"/>
            <color rgb="FF000000"/>
            <rFont val="Calibri"/>
            <family val="2"/>
          </rPr>
          <t>======
ID#AAAADNK--Ok
AUGUSTO CESAR Almeida Araujo    (2019-07-01 19:36:51)
Nessa coluna deverá informar qual ação deverá ser tomada caso o risco ocorra, a fim de anular, minimizar ou potencializar o impacto desse risco no projeto.</t>
        </r>
      </text>
    </comment>
    <comment ref="E1" authorId="0" shapeId="0">
      <text>
        <r>
          <rPr>
            <sz val="11"/>
            <color rgb="FF000000"/>
            <rFont val="Calibri"/>
            <family val="2"/>
          </rPr>
          <t>======
ID#AAAADNK--O4
AUGUSTO CESAR Almeida Araujo    (2019-07-01 19:36:51)
Nessa coluna você vai informar quanto custará a ação para anular, minimizar ou potencializar o impacto do risco no projeto. Esse custo pode estar relacionado a atrasos/antecipações na execução da atividade ou aumento/diminuição do seu custo monetário de execução.</t>
        </r>
      </text>
    </comment>
  </commentList>
  <extLst>
    <ext xmlns:r="http://schemas.openxmlformats.org/officeDocument/2006/relationships" uri="GoogleSheetsCustomDataVersion1">
      <go:sheetsCustomData xmlns:go="http://customooxmlschemas.google.com/" r:id="rId1" roundtripDataSignature="AMtx7miZUKa5WdhWD9kmK8VD2+DCkhm1IA=="/>
    </ext>
  </extLst>
</comments>
</file>

<file path=xl/sharedStrings.xml><?xml version="1.0" encoding="utf-8"?>
<sst xmlns="http://schemas.openxmlformats.org/spreadsheetml/2006/main" count="154" uniqueCount="129">
  <si>
    <t>ID</t>
  </si>
  <si>
    <t>ITEM</t>
  </si>
  <si>
    <t>TAREFA</t>
  </si>
  <si>
    <t>IDENTIFICAÇÃO DA TURMA</t>
  </si>
  <si>
    <t>1.1</t>
  </si>
  <si>
    <t>RECURSO</t>
  </si>
  <si>
    <t>UNIDADE</t>
  </si>
  <si>
    <t>QTDE TOTAL</t>
  </si>
  <si>
    <t>VALOR UNITÁRIO (R$)</t>
  </si>
  <si>
    <t>VALOR TOTAL (R$)</t>
  </si>
  <si>
    <t>Ensaio DRX (Difração de Raios-X)</t>
  </si>
  <si>
    <t>H</t>
  </si>
  <si>
    <t>Notebook</t>
  </si>
  <si>
    <t>un</t>
  </si>
  <si>
    <t>2.1</t>
  </si>
  <si>
    <t>Unidade:</t>
  </si>
  <si>
    <t>2.2</t>
  </si>
  <si>
    <t>Materiais para confecção do protótipo</t>
  </si>
  <si>
    <t>3.1</t>
  </si>
  <si>
    <t>3.2</t>
  </si>
  <si>
    <t>Pacote Office</t>
  </si>
  <si>
    <t>Curso:</t>
  </si>
  <si>
    <t>Alimentação</t>
  </si>
  <si>
    <t>vb</t>
  </si>
  <si>
    <t>Turma:</t>
  </si>
  <si>
    <t>Transporte</t>
  </si>
  <si>
    <t xml:space="preserve">L </t>
  </si>
  <si>
    <t>encadernação de relatórios</t>
  </si>
  <si>
    <t>Coord. Curso:</t>
  </si>
  <si>
    <t>Docente:</t>
  </si>
  <si>
    <t>Orientador:</t>
  </si>
  <si>
    <t>IDENTIFICAÇÃO DA EQUIPE</t>
  </si>
  <si>
    <t>Aluno 1:</t>
  </si>
  <si>
    <t>Aluno 2:</t>
  </si>
  <si>
    <t>Aluno 3:</t>
  </si>
  <si>
    <t>Aluno 4:</t>
  </si>
  <si>
    <t>IDENTIFICAÇÃO DA EMPRESA</t>
  </si>
  <si>
    <t>CUSTO TOTAL DO PROJETO</t>
  </si>
  <si>
    <t>Razão Social:</t>
  </si>
  <si>
    <t>Nome Fantasia:</t>
  </si>
  <si>
    <t>Representante:</t>
  </si>
  <si>
    <t>RISCO</t>
  </si>
  <si>
    <t>AÇÃO</t>
  </si>
  <si>
    <t>CUSTO</t>
  </si>
  <si>
    <t>Coleta das amostras</t>
  </si>
  <si>
    <t>Recolher amostras do material encrustado do local a ser estudado</t>
  </si>
  <si>
    <t>Material insuficiente e/ou do local indesejado</t>
  </si>
  <si>
    <t>Verificar qual a melhor area para coleta do item</t>
  </si>
  <si>
    <t>Identificação dos compostos no material encrustado</t>
  </si>
  <si>
    <t xml:space="preserve">Realizar teste laboratoriais </t>
  </si>
  <si>
    <t>Utilização de equipamento menos identicado para os testes</t>
  </si>
  <si>
    <t>Identificar qual melhor equipamento e teste laboratorial</t>
  </si>
  <si>
    <t>Validar resultados dos testes</t>
  </si>
  <si>
    <t>Equipamento utlizado não conforme</t>
  </si>
  <si>
    <t>Checar plano de limpeza e manutenção do equipamento</t>
  </si>
  <si>
    <t>Prototipagem</t>
  </si>
  <si>
    <t>Identificar quais materias para confccionar protótipo</t>
  </si>
  <si>
    <t xml:space="preserve">Dimensionamento erroneo da quantidade dos materiais </t>
  </si>
  <si>
    <t>Criar esboço em software e levantar materiais utilizados em outros estudos de casos</t>
  </si>
  <si>
    <t xml:space="preserve">Adquirir materiais </t>
  </si>
  <si>
    <t>Compra de materias divergente de qualidade  e acima do custo total do PJ</t>
  </si>
  <si>
    <t>Identificar melhor custo no mercado e estudar protótipos parecidos em estudos de caso</t>
  </si>
  <si>
    <t>Apresentação do prototipo do PJ</t>
  </si>
  <si>
    <t>4.1</t>
  </si>
  <si>
    <t>Executar testes</t>
  </si>
  <si>
    <t>Modelo proposto é ou não mais aceitavel</t>
  </si>
  <si>
    <t>Validar resultados do testes</t>
  </si>
  <si>
    <t>4.2</t>
  </si>
  <si>
    <t>Validar solução</t>
  </si>
  <si>
    <t>Prototipagem reflete a realiade da necessidade do cliente</t>
  </si>
  <si>
    <t>Checar antes com o cliente se prototipo atende a realidade da planta</t>
  </si>
  <si>
    <t>Data de Início do projeto</t>
  </si>
  <si>
    <t>Exibir semana</t>
  </si>
  <si>
    <t>Líder do Projeto</t>
  </si>
  <si>
    <t>Victor Spínola Valença</t>
  </si>
  <si>
    <t>WBS</t>
  </si>
  <si>
    <t>TASK</t>
  </si>
  <si>
    <t>LEAD</t>
  </si>
  <si>
    <t>PREDECESSOR</t>
  </si>
  <si>
    <t>Início</t>
  </si>
  <si>
    <t>Final</t>
  </si>
  <si>
    <t>Dias</t>
  </si>
  <si>
    <t>% Feito</t>
  </si>
  <si>
    <t>Dias Trabalhados</t>
  </si>
  <si>
    <t>Preenchimento de Templates de abertura</t>
  </si>
  <si>
    <t>Termo de abertura do projeto</t>
  </si>
  <si>
    <t>Escopo do projeto</t>
  </si>
  <si>
    <t>Plano de trabalho (proposta)</t>
  </si>
  <si>
    <t>Atividade</t>
  </si>
  <si>
    <t>[Sub-atividade]</t>
  </si>
  <si>
    <t>Levantamento/estudo de bibliografia sobre tema</t>
  </si>
  <si>
    <t xml:space="preserve">Pesquisa referente aos temas de: Incrustação em tubulações, técnicas de abrandamento, torres de resfriamento, tratamento de água. </t>
  </si>
  <si>
    <t>Pesquisa referente à ensaios de DRX, Microscopia Ótica e Eletrônica.</t>
  </si>
  <si>
    <t>Ambientação laboratorial</t>
  </si>
  <si>
    <t>Visita/ambientação para os ensaios laboratoriais a serem realizados</t>
  </si>
  <si>
    <t>Análise laboratorial</t>
  </si>
  <si>
    <t>Coleta de amostras (material incrustado e componentes do sistema)</t>
  </si>
  <si>
    <t>Caracterização dos materiais em laboratório especializado</t>
  </si>
  <si>
    <t>Análise e interpretação de resultados</t>
  </si>
  <si>
    <t>Apresentação dos resultados ao cliente</t>
  </si>
  <si>
    <t>Parecer Técnico</t>
  </si>
  <si>
    <t xml:space="preserve">Estudo de soluções técnicas </t>
  </si>
  <si>
    <t>Elaboração de relatório com parecer técnico</t>
  </si>
  <si>
    <t>Apresentação relatório ao cliente</t>
  </si>
  <si>
    <t>Execução de Protótipo</t>
  </si>
  <si>
    <t>Definição de metodologia para execução do sistema reduzido</t>
  </si>
  <si>
    <t>Definição de layout</t>
  </si>
  <si>
    <t>Levantamento de materiais</t>
  </si>
  <si>
    <t>Construção de protótipo</t>
  </si>
  <si>
    <t>Realização de testes</t>
  </si>
  <si>
    <t>Análise de resultados/validação</t>
  </si>
  <si>
    <t>Pré-Banca</t>
  </si>
  <si>
    <t>Apresentação Pré-banca</t>
  </si>
  <si>
    <t>Etrega e apresentação Theoprax</t>
  </si>
  <si>
    <t>Entrega de parte escrita do projeto</t>
  </si>
  <si>
    <t>Apresentação e defesa do Theoprax</t>
  </si>
  <si>
    <t>Data: 28/06/2019</t>
  </si>
  <si>
    <t>2014.1</t>
  </si>
  <si>
    <r>
      <t xml:space="preserve">Título do Projeto: </t>
    </r>
    <r>
      <rPr>
        <sz val="12"/>
        <color rgb="FF000000"/>
        <rFont val="Arial"/>
        <family val="2"/>
      </rPr>
      <t>Solução técnica para combater incrustações nas tubulações do
sistema de água condensada proveniente de torre de resfriamento</t>
    </r>
  </si>
  <si>
    <t>Joaõ Lucas da Hora</t>
  </si>
  <si>
    <t>Moises Ferreira</t>
  </si>
  <si>
    <t>Taniel Franklin</t>
  </si>
  <si>
    <t>João Lucas Oliveira Souza</t>
  </si>
  <si>
    <t>Leon Rossini Ferreira</t>
  </si>
  <si>
    <t>Otaviano Freitas Junior</t>
  </si>
  <si>
    <t>TERMOVERDE SALVADOR S.A</t>
  </si>
  <si>
    <t>Danilo Laert</t>
  </si>
  <si>
    <t>1º semestre 2019</t>
  </si>
  <si>
    <t>Engenharia de Automação/  Civil / Produção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</si>
</sst>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R$&quot;* #,##0.00_-;\-&quot;R$&quot;* #,##0.00_-;_-&quot;R$&quot;* &quot;-&quot;??_-;_-@"/>
    <numFmt numFmtId="165" formatCode="ddd\ dd/mm/yy"/>
    <numFmt numFmtId="166" formatCode="m/d/yyyy\ \(dddd\)"/>
    <numFmt numFmtId="167" formatCode="d\ mmm\ yyyy"/>
    <numFmt numFmtId="168" formatCode="d"/>
    <numFmt numFmtId="169" formatCode="ddd\ dd/m/yy"/>
  </numFmts>
  <fonts count="37">
    <font>
      <sz val="11"/>
      <color rgb="FF000000"/>
      <name val="Calibri"/>
    </font>
    <font>
      <b/>
      <sz val="11"/>
      <color rgb="FF000000"/>
      <name val="Calibri"/>
      <family val="2"/>
    </font>
    <font>
      <sz val="16"/>
      <color rgb="FF000000"/>
      <name val="Arial"/>
      <family val="2"/>
    </font>
    <font>
      <b/>
      <sz val="14"/>
      <color rgb="FF000000"/>
      <name val="Calibri"/>
      <family val="2"/>
    </font>
    <font>
      <sz val="11"/>
      <name val="Calibri"/>
      <family val="2"/>
    </font>
    <font>
      <sz val="9"/>
      <color rgb="FF000000"/>
      <name val="Roboto"/>
    </font>
    <font>
      <b/>
      <sz val="12"/>
      <color rgb="FF000000"/>
      <name val="Calibri"/>
      <family val="2"/>
    </font>
    <font>
      <sz val="11"/>
      <color rgb="FF000000"/>
      <name val="Calibri"/>
      <family val="2"/>
    </font>
    <font>
      <sz val="16"/>
      <color theme="4" tint="-0.249977111117893"/>
      <name val="Calibri Light"/>
      <family val="1"/>
      <scheme val="major"/>
    </font>
    <font>
      <sz val="14"/>
      <color indexed="56"/>
      <name val="Arial"/>
      <family val="2"/>
    </font>
    <font>
      <sz val="10"/>
      <name val="Arial"/>
      <family val="2"/>
    </font>
    <font>
      <u/>
      <sz val="10"/>
      <color indexed="12"/>
      <name val="Arial"/>
      <family val="2"/>
    </font>
    <font>
      <i/>
      <sz val="8"/>
      <color theme="1" tint="0.34998626667073579"/>
      <name val="Arial"/>
      <family val="2"/>
    </font>
    <font>
      <sz val="11"/>
      <name val="Calibri Light"/>
      <family val="1"/>
      <scheme val="major"/>
    </font>
    <font>
      <sz val="9"/>
      <name val="Arial"/>
      <family val="2"/>
    </font>
    <font>
      <u/>
      <sz val="8"/>
      <color indexed="12"/>
      <name val="Arial"/>
      <family val="2"/>
    </font>
    <font>
      <sz val="7"/>
      <color indexed="55"/>
      <name val="Arial"/>
      <family val="2"/>
    </font>
    <font>
      <sz val="10"/>
      <name val="Calibri Light"/>
      <family val="2"/>
      <scheme val="major"/>
    </font>
    <font>
      <sz val="9"/>
      <color rgb="FF000000"/>
      <name val="Calibri"/>
      <family val="2"/>
      <scheme val="minor"/>
    </font>
    <font>
      <sz val="10"/>
      <name val="Calibri"/>
      <family val="2"/>
      <scheme val="minor"/>
    </font>
    <font>
      <sz val="10"/>
      <name val="Calibri Light"/>
      <family val="1"/>
      <scheme val="major"/>
    </font>
    <font>
      <sz val="11"/>
      <name val="Calibri"/>
      <family val="2"/>
      <scheme val="minor"/>
    </font>
    <font>
      <b/>
      <sz val="10"/>
      <name val="Calibri"/>
      <family val="2"/>
      <scheme val="minor"/>
    </font>
    <font>
      <sz val="8"/>
      <name val="Arial"/>
      <family val="2"/>
    </font>
    <font>
      <b/>
      <sz val="9"/>
      <name val="Calibri Light"/>
      <family val="2"/>
      <scheme val="major"/>
    </font>
    <font>
      <b/>
      <sz val="8"/>
      <name val="Calibri Light"/>
      <family val="2"/>
      <scheme val="major"/>
    </font>
    <font>
      <sz val="9"/>
      <name val="Calibri"/>
      <family val="2"/>
      <scheme val="minor"/>
    </font>
    <font>
      <b/>
      <sz val="11"/>
      <name val="Calibri"/>
      <family val="2"/>
      <scheme val="minor"/>
    </font>
    <font>
      <sz val="14"/>
      <name val="Calibri"/>
      <family val="2"/>
      <scheme val="minor"/>
    </font>
    <font>
      <sz val="14"/>
      <color rgb="FF000000"/>
      <name val="Calibri"/>
      <family val="2"/>
      <scheme val="minor"/>
    </font>
    <font>
      <b/>
      <sz val="12"/>
      <color rgb="FF000000"/>
      <name val="Calibri"/>
      <family val="2"/>
    </font>
    <font>
      <sz val="12"/>
      <name val="Calibri"/>
      <family val="2"/>
    </font>
    <font>
      <b/>
      <sz val="14"/>
      <color rgb="FF000000"/>
      <name val="Calibri"/>
      <family val="2"/>
    </font>
    <font>
      <sz val="12"/>
      <color rgb="FF000000"/>
      <name val="Arial"/>
      <family val="2"/>
    </font>
    <font>
      <sz val="16"/>
      <color rgb="FF000000"/>
      <name val="Arial"/>
      <family val="2"/>
    </font>
    <font>
      <sz val="14"/>
      <name val="Calibri"/>
      <family val="2"/>
    </font>
    <font>
      <sz val="10"/>
      <color theme="1"/>
      <name val="Calibri"/>
      <family val="2"/>
      <scheme val="minor"/>
    </font>
  </fonts>
  <fills count="10">
    <fill>
      <patternFill patternType="none"/>
    </fill>
    <fill>
      <patternFill patternType="gray125"/>
    </fill>
    <fill>
      <patternFill patternType="solid">
        <fgColor rgb="FFD9D9D9"/>
        <bgColor rgb="FFD9D9D9"/>
      </patternFill>
    </fill>
    <fill>
      <patternFill patternType="solid">
        <fgColor indexed="9"/>
        <bgColor indexed="64"/>
      </patternFill>
    </fill>
    <fill>
      <patternFill patternType="solid">
        <fgColor rgb="FFFFFF66"/>
        <bgColor rgb="FFD6F4D9"/>
      </patternFill>
    </fill>
    <fill>
      <patternFill patternType="solid">
        <fgColor theme="3" tint="0.59999389629810485"/>
        <bgColor rgb="FFD6F4D9"/>
      </patternFill>
    </fill>
    <fill>
      <patternFill patternType="solid">
        <fgColor rgb="FFFFFF66"/>
        <bgColor indexed="64"/>
      </patternFill>
    </fill>
    <fill>
      <patternFill patternType="solid">
        <fgColor theme="2"/>
        <bgColor indexed="64"/>
      </patternFill>
    </fill>
    <fill>
      <patternFill patternType="solid">
        <fgColor theme="2"/>
        <bgColor rgb="FFD6F4D9"/>
      </patternFill>
    </fill>
    <fill>
      <patternFill patternType="solid">
        <fgColor theme="3" tint="0.79998168889431442"/>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EFEFEF"/>
      </top>
      <bottom style="thin">
        <color rgb="FFEFEFEF"/>
      </bottom>
      <diagonal/>
    </border>
    <border>
      <left/>
      <right/>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22"/>
      </bottom>
      <diagonal/>
    </border>
    <border>
      <left/>
      <right/>
      <top style="medium">
        <color indexed="64"/>
      </top>
      <bottom style="thin">
        <color indexed="22"/>
      </bottom>
      <diagonal/>
    </border>
    <border>
      <left/>
      <right/>
      <top/>
      <bottom style="thin">
        <color rgb="FFEFEFEF"/>
      </bottom>
      <diagonal/>
    </border>
    <border>
      <left/>
      <right style="thin">
        <color indexed="64"/>
      </right>
      <top/>
      <bottom style="thin">
        <color rgb="FFEFEFEF"/>
      </bottom>
      <diagonal/>
    </border>
    <border>
      <left/>
      <right style="thin">
        <color indexed="64"/>
      </right>
      <top/>
      <bottom/>
      <diagonal/>
    </border>
    <border>
      <left/>
      <right/>
      <top style="thin">
        <color indexed="22"/>
      </top>
      <bottom style="thin">
        <color indexed="22"/>
      </bottom>
      <diagonal/>
    </border>
    <border>
      <left/>
      <right style="thin">
        <color indexed="64"/>
      </right>
      <top style="thin">
        <color rgb="FFEFEFEF"/>
      </top>
      <bottom style="thin">
        <color rgb="FFEFEFEF"/>
      </bottom>
      <diagonal/>
    </border>
    <border>
      <left/>
      <right/>
      <top style="thin">
        <color indexed="22"/>
      </top>
      <bottom/>
      <diagonal/>
    </border>
    <border>
      <left/>
      <right/>
      <top style="thin">
        <color rgb="FFEFEFEF"/>
      </top>
      <bottom/>
      <diagonal/>
    </border>
    <border>
      <left/>
      <right style="thin">
        <color indexed="64"/>
      </right>
      <top style="thin">
        <color rgb="FFEFEFEF"/>
      </top>
      <bottom/>
      <diagonal/>
    </border>
    <border>
      <left/>
      <right style="thin">
        <color indexed="64"/>
      </right>
      <top style="thin">
        <color rgb="FFEFEFEF"/>
      </top>
      <bottom style="thin">
        <color indexed="22"/>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alignment vertical="top"/>
      <protection locked="0"/>
    </xf>
  </cellStyleXfs>
  <cellXfs count="126">
    <xf numFmtId="0" fontId="0" fillId="0" borderId="0" xfId="0" applyFont="1" applyAlignment="1"/>
    <xf numFmtId="0" fontId="1" fillId="0" borderId="1" xfId="0" applyFont="1" applyBorder="1" applyAlignment="1">
      <alignment horizontal="center"/>
    </xf>
    <xf numFmtId="0" fontId="1" fillId="0" borderId="1" xfId="0" applyFont="1" applyBorder="1"/>
    <xf numFmtId="0" fontId="0" fillId="0" borderId="1" xfId="0" applyFont="1" applyBorder="1"/>
    <xf numFmtId="0" fontId="0" fillId="0" borderId="1" xfId="0" applyFont="1" applyBorder="1" applyAlignment="1">
      <alignment horizontal="center"/>
    </xf>
    <xf numFmtId="0" fontId="0" fillId="0" borderId="1" xfId="0" applyFont="1" applyBorder="1" applyAlignment="1"/>
    <xf numFmtId="0" fontId="1" fillId="0" borderId="1" xfId="0" applyFont="1" applyBorder="1" applyAlignment="1"/>
    <xf numFmtId="164" fontId="1" fillId="0" borderId="1" xfId="0" applyNumberFormat="1" applyFont="1" applyBorder="1" applyAlignment="1"/>
    <xf numFmtId="164" fontId="0" fillId="0" borderId="1" xfId="0" applyNumberFormat="1" applyFont="1" applyBorder="1"/>
    <xf numFmtId="164" fontId="5" fillId="0" borderId="1" xfId="0" applyNumberFormat="1" applyFont="1" applyBorder="1" applyAlignment="1"/>
    <xf numFmtId="164" fontId="0" fillId="0" borderId="1" xfId="0" applyNumberFormat="1" applyFont="1" applyBorder="1" applyAlignment="1"/>
    <xf numFmtId="0" fontId="5" fillId="0" borderId="1" xfId="0" applyFont="1" applyBorder="1" applyAlignment="1"/>
    <xf numFmtId="164" fontId="1" fillId="0" borderId="1" xfId="0" applyNumberFormat="1" applyFont="1" applyBorder="1"/>
    <xf numFmtId="0" fontId="8" fillId="0" borderId="0" xfId="0" applyNumberFormat="1" applyFont="1" applyFill="1" applyBorder="1" applyAlignment="1" applyProtection="1">
      <alignment vertical="center"/>
      <protection locked="0"/>
    </xf>
    <xf numFmtId="0" fontId="9" fillId="0" borderId="0" xfId="0" applyNumberFormat="1" applyFont="1" applyFill="1" applyBorder="1" applyAlignment="1" applyProtection="1">
      <alignment vertical="center"/>
      <protection locked="0"/>
    </xf>
    <xf numFmtId="0" fontId="0" fillId="0" borderId="0" xfId="0" applyProtection="1"/>
    <xf numFmtId="0" fontId="10" fillId="0" borderId="0" xfId="0" applyFont="1" applyAlignment="1" applyProtection="1">
      <alignment horizontal="right" vertical="center"/>
    </xf>
    <xf numFmtId="0" fontId="0" fillId="0" borderId="0" xfId="0" applyFill="1" applyBorder="1" applyProtection="1"/>
    <xf numFmtId="0" fontId="13" fillId="0" borderId="0" xfId="0" applyNumberFormat="1" applyFont="1" applyAlignment="1" applyProtection="1">
      <alignment vertical="center"/>
      <protection locked="0"/>
    </xf>
    <xf numFmtId="0" fontId="14" fillId="0" borderId="0" xfId="0" applyNumberFormat="1" applyFont="1" applyAlignment="1" applyProtection="1">
      <protection locked="0"/>
    </xf>
    <xf numFmtId="0" fontId="15" fillId="3" borderId="0" xfId="2" applyNumberFormat="1" applyFont="1" applyFill="1" applyAlignment="1" applyProtection="1">
      <alignment horizontal="right"/>
      <protection locked="0"/>
    </xf>
    <xf numFmtId="0" fontId="16" fillId="0" borderId="0" xfId="0" applyFont="1" applyAlignment="1" applyProtection="1">
      <protection locked="0"/>
    </xf>
    <xf numFmtId="0" fontId="0" fillId="3" borderId="0" xfId="0" applyFill="1" applyBorder="1" applyProtection="1"/>
    <xf numFmtId="0" fontId="10" fillId="0" borderId="0" xfId="0" applyFont="1" applyFill="1" applyAlignment="1" applyProtection="1"/>
    <xf numFmtId="0" fontId="0" fillId="0" borderId="0" xfId="0" applyFill="1" applyAlignment="1" applyProtection="1"/>
    <xf numFmtId="0" fontId="11" fillId="0" borderId="0" xfId="2" applyAlignment="1" applyProtection="1">
      <alignment horizontal="left"/>
    </xf>
    <xf numFmtId="0" fontId="17" fillId="0" borderId="0" xfId="0" applyNumberFormat="1" applyFont="1" applyFill="1" applyBorder="1" applyProtection="1"/>
    <xf numFmtId="0" fontId="17" fillId="0" borderId="0" xfId="0" applyFont="1" applyFill="1" applyAlignment="1" applyProtection="1">
      <alignment horizontal="right" vertical="center"/>
    </xf>
    <xf numFmtId="165" fontId="18" fillId="4" borderId="13" xfId="0" applyNumberFormat="1" applyFont="1" applyFill="1" applyBorder="1" applyAlignment="1" applyProtection="1">
      <alignment horizontal="center" vertical="center"/>
    </xf>
    <xf numFmtId="165" fontId="18" fillId="5" borderId="13" xfId="0" applyNumberFormat="1" applyFont="1" applyFill="1" applyBorder="1" applyAlignment="1" applyProtection="1">
      <alignment horizontal="center" vertical="center"/>
    </xf>
    <xf numFmtId="0" fontId="0" fillId="0" borderId="0" xfId="0"/>
    <xf numFmtId="0" fontId="17" fillId="0" borderId="0" xfId="0" applyFont="1" applyFill="1" applyBorder="1" applyProtection="1"/>
    <xf numFmtId="0" fontId="19" fillId="6" borderId="14" xfId="0" applyNumberFormat="1" applyFont="1" applyFill="1" applyBorder="1" applyAlignment="1" applyProtection="1">
      <alignment horizontal="center" vertical="center"/>
      <protection locked="0"/>
    </xf>
    <xf numFmtId="0" fontId="10" fillId="0" borderId="0" xfId="0" applyFont="1" applyFill="1" applyBorder="1" applyProtection="1"/>
    <xf numFmtId="0" fontId="20" fillId="0" borderId="0" xfId="0" applyFont="1" applyProtection="1"/>
    <xf numFmtId="0" fontId="17" fillId="0" borderId="0" xfId="0" applyFont="1" applyProtection="1"/>
    <xf numFmtId="0" fontId="20" fillId="0" borderId="0" xfId="0" applyNumberFormat="1" applyFont="1" applyFill="1" applyBorder="1" applyProtection="1"/>
    <xf numFmtId="0" fontId="20" fillId="0" borderId="0" xfId="0" applyNumberFormat="1" applyFont="1" applyProtection="1"/>
    <xf numFmtId="168" fontId="23" fillId="0" borderId="15" xfId="0" applyNumberFormat="1" applyFont="1" applyFill="1" applyBorder="1" applyAlignment="1" applyProtection="1">
      <alignment horizontal="center" vertical="center" shrinkToFit="1"/>
    </xf>
    <xf numFmtId="168" fontId="23" fillId="0" borderId="16" xfId="0" applyNumberFormat="1" applyFont="1" applyFill="1" applyBorder="1" applyAlignment="1" applyProtection="1">
      <alignment horizontal="center" vertical="center" shrinkToFit="1"/>
    </xf>
    <xf numFmtId="168" fontId="23" fillId="0" borderId="17" xfId="0" applyNumberFormat="1" applyFont="1" applyFill="1" applyBorder="1" applyAlignment="1" applyProtection="1">
      <alignment horizontal="center" vertical="center" shrinkToFit="1"/>
    </xf>
    <xf numFmtId="0" fontId="24" fillId="0" borderId="0" xfId="0" applyNumberFormat="1"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wrapText="1"/>
    </xf>
    <xf numFmtId="0" fontId="25"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xf>
    <xf numFmtId="0" fontId="26" fillId="0" borderId="15" xfId="0" applyNumberFormat="1" applyFont="1" applyFill="1" applyBorder="1" applyAlignment="1" applyProtection="1">
      <alignment horizontal="center" vertical="center" shrinkToFit="1"/>
    </xf>
    <xf numFmtId="0" fontId="10" fillId="0" borderId="0" xfId="0" applyFont="1" applyFill="1" applyBorder="1" applyAlignment="1" applyProtection="1"/>
    <xf numFmtId="0" fontId="27" fillId="7" borderId="19" xfId="0" applyNumberFormat="1" applyFont="1" applyFill="1" applyBorder="1" applyAlignment="1" applyProtection="1">
      <alignment horizontal="left" vertical="center"/>
    </xf>
    <xf numFmtId="0" fontId="27" fillId="7" borderId="20" xfId="0" applyFont="1" applyFill="1" applyBorder="1" applyAlignment="1" applyProtection="1">
      <alignment vertical="center"/>
    </xf>
    <xf numFmtId="0" fontId="26" fillId="7" borderId="20" xfId="0" applyFont="1" applyFill="1" applyBorder="1" applyAlignment="1" applyProtection="1">
      <alignment vertical="center"/>
    </xf>
    <xf numFmtId="0" fontId="26" fillId="7" borderId="20" xfId="0" applyNumberFormat="1" applyFont="1" applyFill="1" applyBorder="1" applyAlignment="1" applyProtection="1">
      <alignment horizontal="center" vertical="center"/>
    </xf>
    <xf numFmtId="165" fontId="18" fillId="8" borderId="20" xfId="0" applyNumberFormat="1" applyFont="1" applyFill="1" applyBorder="1" applyAlignment="1" applyProtection="1">
      <alignment horizontal="center" vertical="center"/>
    </xf>
    <xf numFmtId="169" fontId="18" fillId="7" borderId="20" xfId="0" applyNumberFormat="1" applyFont="1" applyFill="1" applyBorder="1" applyAlignment="1" applyProtection="1">
      <alignment horizontal="center" vertical="center"/>
    </xf>
    <xf numFmtId="1" fontId="26" fillId="7" borderId="20" xfId="1" applyNumberFormat="1" applyFont="1" applyFill="1" applyBorder="1" applyAlignment="1" applyProtection="1">
      <alignment horizontal="center" vertical="center"/>
    </xf>
    <xf numFmtId="9" fontId="26" fillId="7" borderId="20" xfId="1" applyFont="1" applyFill="1" applyBorder="1" applyAlignment="1" applyProtection="1">
      <alignment horizontal="center" vertical="center"/>
    </xf>
    <xf numFmtId="1" fontId="26" fillId="7" borderId="20" xfId="0" applyNumberFormat="1" applyFont="1" applyFill="1" applyBorder="1" applyAlignment="1" applyProtection="1">
      <alignment horizontal="center" vertical="center"/>
    </xf>
    <xf numFmtId="1" fontId="28" fillId="7" borderId="20" xfId="0" applyNumberFormat="1" applyFont="1" applyFill="1" applyBorder="1" applyAlignment="1" applyProtection="1">
      <alignment horizontal="center" vertical="center"/>
    </xf>
    <xf numFmtId="0" fontId="26" fillId="7" borderId="20" xfId="0" applyFont="1" applyFill="1" applyBorder="1" applyAlignment="1" applyProtection="1">
      <alignment horizontal="left" vertical="center"/>
    </xf>
    <xf numFmtId="0" fontId="26" fillId="0" borderId="21" xfId="0" applyNumberFormat="1" applyFont="1" applyFill="1" applyBorder="1" applyAlignment="1" applyProtection="1">
      <alignment horizontal="left" vertical="center"/>
    </xf>
    <xf numFmtId="0" fontId="18" fillId="0" borderId="23" xfId="0" applyFont="1" applyFill="1" applyBorder="1" applyAlignment="1" applyProtection="1">
      <alignment horizontal="center" vertical="center"/>
    </xf>
    <xf numFmtId="165" fontId="18" fillId="5" borderId="23" xfId="0" applyNumberFormat="1" applyFont="1" applyFill="1" applyBorder="1" applyAlignment="1" applyProtection="1">
      <alignment horizontal="center" vertical="center"/>
    </xf>
    <xf numFmtId="169" fontId="18" fillId="0" borderId="23" xfId="0" applyNumberFormat="1" applyFont="1" applyBorder="1" applyAlignment="1" applyProtection="1">
      <alignment horizontal="center" vertical="center"/>
    </xf>
    <xf numFmtId="1" fontId="18" fillId="9" borderId="24" xfId="0" applyNumberFormat="1" applyFont="1" applyFill="1" applyBorder="1" applyAlignment="1" applyProtection="1">
      <alignment horizontal="center" vertical="center"/>
    </xf>
    <xf numFmtId="9" fontId="18" fillId="9" borderId="23" xfId="1" applyFont="1" applyFill="1" applyBorder="1" applyAlignment="1" applyProtection="1">
      <alignment horizontal="center" vertical="center"/>
    </xf>
    <xf numFmtId="1" fontId="18" fillId="0" borderId="25" xfId="0" applyNumberFormat="1" applyFont="1" applyBorder="1" applyAlignment="1" applyProtection="1">
      <alignment horizontal="center" vertical="center"/>
    </xf>
    <xf numFmtId="1" fontId="29" fillId="0" borderId="23" xfId="0" applyNumberFormat="1" applyFont="1" applyBorder="1" applyAlignment="1" applyProtection="1">
      <alignment horizontal="center" vertical="center"/>
    </xf>
    <xf numFmtId="0" fontId="26" fillId="0" borderId="21" xfId="0" applyFont="1" applyFill="1" applyBorder="1" applyAlignment="1" applyProtection="1">
      <alignment horizontal="left" vertical="center"/>
    </xf>
    <xf numFmtId="0" fontId="26" fillId="0" borderId="21" xfId="0" applyFont="1" applyFill="1" applyBorder="1" applyAlignment="1" applyProtection="1">
      <alignment vertical="center"/>
    </xf>
    <xf numFmtId="0" fontId="26" fillId="0" borderId="26" xfId="0" applyNumberFormat="1" applyFont="1" applyFill="1" applyBorder="1" applyAlignment="1" applyProtection="1">
      <alignment horizontal="left" vertical="center"/>
    </xf>
    <xf numFmtId="0" fontId="18" fillId="0" borderId="13" xfId="0" applyFont="1" applyFill="1" applyBorder="1" applyAlignment="1" applyProtection="1">
      <alignment horizontal="center" vertical="center"/>
    </xf>
    <xf numFmtId="169" fontId="18" fillId="0" borderId="13" xfId="0" applyNumberFormat="1" applyFont="1" applyBorder="1" applyAlignment="1" applyProtection="1">
      <alignment horizontal="center" vertical="center"/>
    </xf>
    <xf numFmtId="1" fontId="18" fillId="9" borderId="27" xfId="0" applyNumberFormat="1" applyFont="1" applyFill="1" applyBorder="1" applyAlignment="1" applyProtection="1">
      <alignment horizontal="center" vertical="center"/>
    </xf>
    <xf numFmtId="1" fontId="29" fillId="0" borderId="13" xfId="0" applyNumberFormat="1" applyFont="1" applyBorder="1" applyAlignment="1" applyProtection="1">
      <alignment horizontal="center" vertical="center"/>
    </xf>
    <xf numFmtId="0" fontId="26" fillId="0" borderId="26" xfId="0" applyFont="1" applyFill="1" applyBorder="1" applyAlignment="1" applyProtection="1">
      <alignment horizontal="left" vertical="center"/>
    </xf>
    <xf numFmtId="0" fontId="26" fillId="0" borderId="26" xfId="0" applyFont="1" applyFill="1" applyBorder="1" applyAlignment="1" applyProtection="1">
      <alignment vertical="center"/>
    </xf>
    <xf numFmtId="9" fontId="18" fillId="9" borderId="13" xfId="1" applyFont="1" applyFill="1" applyBorder="1" applyAlignment="1" applyProtection="1">
      <alignment horizontal="center" vertical="center"/>
    </xf>
    <xf numFmtId="9" fontId="26" fillId="0" borderId="26" xfId="0" applyNumberFormat="1" applyFont="1" applyFill="1" applyBorder="1" applyAlignment="1" applyProtection="1">
      <alignment horizontal="left" vertical="center"/>
    </xf>
    <xf numFmtId="0" fontId="26" fillId="0" borderId="26" xfId="0" applyFont="1" applyFill="1" applyBorder="1" applyAlignment="1" applyProtection="1">
      <alignment vertical="center" wrapText="1"/>
    </xf>
    <xf numFmtId="0" fontId="26" fillId="0" borderId="26" xfId="0" applyFont="1" applyFill="1" applyBorder="1" applyAlignment="1" applyProtection="1">
      <alignment horizontal="left" vertical="center" wrapText="1" indent="1"/>
    </xf>
    <xf numFmtId="0" fontId="26" fillId="0" borderId="28" xfId="0" applyNumberFormat="1" applyFont="1" applyFill="1" applyBorder="1" applyAlignment="1" applyProtection="1">
      <alignment horizontal="left" vertical="center"/>
    </xf>
    <xf numFmtId="0" fontId="26" fillId="0" borderId="28" xfId="0" applyFont="1" applyFill="1" applyBorder="1" applyAlignment="1" applyProtection="1">
      <alignment vertical="center" wrapText="1"/>
    </xf>
    <xf numFmtId="0" fontId="26" fillId="0" borderId="28" xfId="0" applyFont="1" applyFill="1" applyBorder="1" applyAlignment="1" applyProtection="1">
      <alignment vertical="center"/>
    </xf>
    <xf numFmtId="0" fontId="18" fillId="0" borderId="29" xfId="0" applyFont="1" applyFill="1" applyBorder="1" applyAlignment="1" applyProtection="1">
      <alignment horizontal="center" vertical="center"/>
    </xf>
    <xf numFmtId="165" fontId="18" fillId="5" borderId="29" xfId="0" applyNumberFormat="1" applyFont="1" applyFill="1" applyBorder="1" applyAlignment="1" applyProtection="1">
      <alignment horizontal="center" vertical="center"/>
    </xf>
    <xf numFmtId="169" fontId="18" fillId="0" borderId="29" xfId="0" applyNumberFormat="1" applyFont="1" applyBorder="1" applyAlignment="1" applyProtection="1">
      <alignment horizontal="center" vertical="center"/>
    </xf>
    <xf numFmtId="1" fontId="18" fillId="9" borderId="30" xfId="0" applyNumberFormat="1" applyFont="1" applyFill="1" applyBorder="1" applyAlignment="1" applyProtection="1">
      <alignment horizontal="center" vertical="center"/>
    </xf>
    <xf numFmtId="9" fontId="18" fillId="9" borderId="29" xfId="1" applyFont="1" applyFill="1" applyBorder="1" applyAlignment="1" applyProtection="1">
      <alignment horizontal="center" vertical="center"/>
    </xf>
    <xf numFmtId="1" fontId="29" fillId="0" borderId="29" xfId="0" applyNumberFormat="1" applyFont="1" applyBorder="1" applyAlignment="1" applyProtection="1">
      <alignment horizontal="center" vertical="center"/>
    </xf>
    <xf numFmtId="0" fontId="26" fillId="0" borderId="28" xfId="0" applyFont="1" applyFill="1" applyBorder="1" applyAlignment="1" applyProtection="1">
      <alignment horizontal="left" vertical="center"/>
    </xf>
    <xf numFmtId="1" fontId="18" fillId="9" borderId="31" xfId="0" applyNumberFormat="1" applyFont="1" applyFill="1" applyBorder="1" applyAlignment="1" applyProtection="1">
      <alignment horizontal="center" vertical="center"/>
    </xf>
    <xf numFmtId="0" fontId="0" fillId="0" borderId="0" xfId="0" applyNumberFormat="1" applyFill="1" applyBorder="1" applyProtection="1"/>
    <xf numFmtId="0" fontId="0" fillId="0" borderId="0" xfId="0" applyNumberFormat="1" applyProtection="1"/>
    <xf numFmtId="0" fontId="36" fillId="0" borderId="0" xfId="0" applyFont="1"/>
    <xf numFmtId="0" fontId="3" fillId="0" borderId="2" xfId="0" applyFont="1" applyBorder="1" applyAlignment="1">
      <alignment horizontal="left" vertical="center" wrapText="1"/>
    </xf>
    <xf numFmtId="0" fontId="4" fillId="0" borderId="4" xfId="0" applyFont="1" applyBorder="1"/>
    <xf numFmtId="0" fontId="30" fillId="0" borderId="2" xfId="0" applyFont="1" applyBorder="1" applyAlignment="1">
      <alignment horizontal="center" vertical="center" wrapText="1"/>
    </xf>
    <xf numFmtId="0" fontId="31" fillId="0" borderId="3" xfId="0" applyFont="1" applyBorder="1"/>
    <xf numFmtId="0" fontId="31" fillId="0" borderId="4" xfId="0" applyFont="1" applyBorder="1"/>
    <xf numFmtId="0" fontId="32" fillId="0" borderId="2" xfId="0" applyFont="1" applyBorder="1" applyAlignment="1">
      <alignment horizontal="center" vertical="center" wrapText="1"/>
    </xf>
    <xf numFmtId="0" fontId="4" fillId="0" borderId="3" xfId="0" applyFont="1" applyBorder="1"/>
    <xf numFmtId="0" fontId="3"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4" fillId="0" borderId="0" xfId="0" applyFont="1" applyAlignment="1">
      <alignment horizontal="left" wrapText="1"/>
    </xf>
    <xf numFmtId="0" fontId="0" fillId="0" borderId="0" xfId="0" applyFont="1" applyAlignment="1"/>
    <xf numFmtId="0" fontId="35" fillId="0" borderId="3" xfId="0" applyFont="1" applyBorder="1"/>
    <xf numFmtId="0" fontId="35" fillId="0" borderId="4" xfId="0" applyFont="1" applyBorder="1"/>
    <xf numFmtId="0" fontId="2" fillId="0" borderId="0" xfId="0" applyFont="1" applyAlignment="1">
      <alignment horizontal="left"/>
    </xf>
    <xf numFmtId="0" fontId="26" fillId="0" borderId="26"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167" fontId="19" fillId="0" borderId="15" xfId="0" applyNumberFormat="1" applyFont="1" applyFill="1" applyBorder="1" applyAlignment="1" applyProtection="1">
      <alignment horizontal="center" vertical="center"/>
    </xf>
    <xf numFmtId="167" fontId="19" fillId="0" borderId="16" xfId="0" applyNumberFormat="1" applyFont="1" applyFill="1" applyBorder="1" applyAlignment="1" applyProtection="1">
      <alignment horizontal="center" vertical="center"/>
    </xf>
    <xf numFmtId="167" fontId="19" fillId="0" borderId="17" xfId="0" applyNumberFormat="1" applyFont="1" applyFill="1" applyBorder="1" applyAlignment="1" applyProtection="1">
      <alignment horizontal="center" vertical="center"/>
    </xf>
    <xf numFmtId="0" fontId="21" fillId="0" borderId="15" xfId="0" applyNumberFormat="1" applyFont="1" applyFill="1" applyBorder="1" applyAlignment="1" applyProtection="1">
      <alignment horizontal="center" vertical="center"/>
    </xf>
    <xf numFmtId="0" fontId="21" fillId="0" borderId="16" xfId="0" applyNumberFormat="1" applyFont="1" applyFill="1" applyBorder="1" applyAlignment="1" applyProtection="1">
      <alignment horizontal="center" vertical="center"/>
    </xf>
    <xf numFmtId="0" fontId="21" fillId="0" borderId="17" xfId="0" applyNumberFormat="1" applyFont="1" applyFill="1" applyBorder="1" applyAlignment="1" applyProtection="1">
      <alignment horizontal="center" vertical="center"/>
    </xf>
    <xf numFmtId="166" fontId="22" fillId="0" borderId="18" xfId="0" applyNumberFormat="1" applyFont="1" applyFill="1" applyBorder="1" applyAlignment="1" applyProtection="1">
      <alignment horizontal="center" vertical="center" shrinkToFit="1"/>
      <protection locked="0"/>
    </xf>
    <xf numFmtId="0" fontId="12" fillId="0" borderId="0" xfId="2" applyFont="1" applyBorder="1" applyAlignment="1" applyProtection="1">
      <alignment horizontal="left" vertical="center"/>
    </xf>
    <xf numFmtId="164" fontId="6" fillId="0" borderId="8" xfId="0" applyNumberFormat="1" applyFont="1" applyBorder="1" applyAlignment="1">
      <alignment horizontal="center" vertical="center"/>
    </xf>
    <xf numFmtId="0" fontId="4" fillId="0" borderId="12" xfId="0" applyFont="1" applyBorder="1"/>
    <xf numFmtId="0" fontId="6" fillId="0" borderId="5" xfId="0" applyFont="1" applyBorder="1" applyAlignment="1">
      <alignment horizontal="center" vertical="center"/>
    </xf>
    <xf numFmtId="0" fontId="4" fillId="0" borderId="6" xfId="0" applyFont="1" applyBorder="1"/>
    <xf numFmtId="0" fontId="4" fillId="0" borderId="7" xfId="0" applyFont="1" applyBorder="1"/>
    <xf numFmtId="0" fontId="4" fillId="0" borderId="9" xfId="0" applyFont="1" applyBorder="1"/>
    <xf numFmtId="0" fontId="4" fillId="0" borderId="10" xfId="0" applyFont="1" applyBorder="1"/>
    <xf numFmtId="0" fontId="4" fillId="0" borderId="11" xfId="0" applyFont="1" applyBorder="1"/>
  </cellXfs>
  <cellStyles count="3">
    <cellStyle name="Hiperlink" xfId="2" builtinId="8"/>
    <cellStyle name="Normal" xfId="0" builtinId="0"/>
    <cellStyle name="Porcentagem" xfId="1" builtinId="5"/>
  </cellStyles>
  <dxfs count="576">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comments2.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Scroll" dx="22" fmlaLink="$H$4" horiz="1" max="100" min="1" page="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1</xdr:row>
          <xdr:rowOff>123825</xdr:rowOff>
        </xdr:from>
        <xdr:to>
          <xdr:col>27</xdr:col>
          <xdr:colOff>0</xdr:colOff>
          <xdr:row>2</xdr:row>
          <xdr:rowOff>152400</xdr:rowOff>
        </xdr:to>
        <xdr:sp macro="" textlink="">
          <xdr:nvSpPr>
            <xdr:cNvPr id="1031" name="Scroll Bar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48532</xdr:colOff>
      <xdr:row>13</xdr:row>
      <xdr:rowOff>142875</xdr:rowOff>
    </xdr:from>
    <xdr:to>
      <xdr:col>20</xdr:col>
      <xdr:colOff>508453</xdr:colOff>
      <xdr:row>20</xdr:row>
      <xdr:rowOff>180975</xdr:rowOff>
    </xdr:to>
    <xdr:sp macro="" textlink="">
      <xdr:nvSpPr>
        <xdr:cNvPr id="2" name="Rectangle 4"/>
        <xdr:cNvSpPr>
          <a:spLocks noChangeArrowheads="1"/>
        </xdr:cNvSpPr>
      </xdr:nvSpPr>
      <xdr:spPr bwMode="gray">
        <a:xfrm>
          <a:off x="11021332" y="2619375"/>
          <a:ext cx="1679121" cy="1371600"/>
        </a:xfrm>
        <a:prstGeom prst="rect">
          <a:avLst/>
        </a:prstGeom>
        <a:noFill/>
        <a:ln w="38100">
          <a:solidFill>
            <a:schemeClr val="accent2"/>
          </a:solidFill>
          <a:miter lim="800000"/>
          <a:headEnd/>
          <a:tailEnd/>
        </a:ln>
        <a:effectLst/>
      </xdr:spPr>
      <xdr:txBody>
        <a:bodyPr wrap="square" anchor="ct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800" b="1"/>
            <a:t>Encrustação</a:t>
          </a:r>
          <a:r>
            <a:rPr lang="pt-BR" sz="1800" b="1" baseline="0"/>
            <a:t> de material na parede do chiller</a:t>
          </a:r>
        </a:p>
      </xdr:txBody>
    </xdr:sp>
    <xdr:clientData/>
  </xdr:twoCellAnchor>
  <xdr:twoCellAnchor>
    <xdr:from>
      <xdr:col>2</xdr:col>
      <xdr:colOff>476022</xdr:colOff>
      <xdr:row>30</xdr:row>
      <xdr:rowOff>130175</xdr:rowOff>
    </xdr:from>
    <xdr:to>
      <xdr:col>6</xdr:col>
      <xdr:colOff>551118</xdr:colOff>
      <xdr:row>32</xdr:row>
      <xdr:rowOff>118507</xdr:rowOff>
    </xdr:to>
    <xdr:sp macro="" textlink="">
      <xdr:nvSpPr>
        <xdr:cNvPr id="3" name="Text Box 7"/>
        <xdr:cNvSpPr txBox="1">
          <a:spLocks noChangeArrowheads="1"/>
        </xdr:cNvSpPr>
      </xdr:nvSpPr>
      <xdr:spPr bwMode="auto">
        <a:xfrm>
          <a:off x="1695222" y="5845175"/>
          <a:ext cx="2513496" cy="369332"/>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pPr algn="ctr"/>
          <a:r>
            <a:rPr lang="pt-BR" sz="1800" b="1">
              <a:solidFill>
                <a:schemeClr val="accent2"/>
              </a:solidFill>
            </a:rPr>
            <a:t>Medida</a:t>
          </a:r>
        </a:p>
      </xdr:txBody>
    </xdr:sp>
    <xdr:clientData/>
  </xdr:twoCellAnchor>
  <xdr:twoCellAnchor>
    <xdr:from>
      <xdr:col>6</xdr:col>
      <xdr:colOff>292100</xdr:colOff>
      <xdr:row>17</xdr:row>
      <xdr:rowOff>66675</xdr:rowOff>
    </xdr:from>
    <xdr:to>
      <xdr:col>8</xdr:col>
      <xdr:colOff>127000</xdr:colOff>
      <xdr:row>30</xdr:row>
      <xdr:rowOff>130175</xdr:rowOff>
    </xdr:to>
    <xdr:cxnSp macro="">
      <xdr:nvCxnSpPr>
        <xdr:cNvPr id="4" name="AutoShape 9"/>
        <xdr:cNvCxnSpPr>
          <a:cxnSpLocks noChangeShapeType="1"/>
        </xdr:cNvCxnSpPr>
      </xdr:nvCxnSpPr>
      <xdr:spPr bwMode="auto">
        <a:xfrm flipV="1">
          <a:off x="3949700" y="3305175"/>
          <a:ext cx="1054100" cy="2540000"/>
        </a:xfrm>
        <a:prstGeom prst="straightConnector1">
          <a:avLst/>
        </a:prstGeom>
        <a:noFill/>
        <a:ln w="12700">
          <a:solidFill>
            <a:srgbClr val="003300"/>
          </a:solidFill>
          <a:round/>
          <a:headEnd/>
          <a:tailEnd type="triangle" w="med" len="lg"/>
        </a:ln>
        <a:effectLst/>
      </xdr:spPr>
    </xdr:cxnSp>
    <xdr:clientData/>
  </xdr:twoCellAnchor>
  <xdr:twoCellAnchor>
    <xdr:from>
      <xdr:col>7</xdr:col>
      <xdr:colOff>509587</xdr:colOff>
      <xdr:row>17</xdr:row>
      <xdr:rowOff>66675</xdr:rowOff>
    </xdr:from>
    <xdr:to>
      <xdr:col>10</xdr:col>
      <xdr:colOff>230187</xdr:colOff>
      <xdr:row>17</xdr:row>
      <xdr:rowOff>66675</xdr:rowOff>
    </xdr:to>
    <xdr:sp macro="" textlink="">
      <xdr:nvSpPr>
        <xdr:cNvPr id="5" name="Line 14"/>
        <xdr:cNvSpPr>
          <a:spLocks noChangeShapeType="1"/>
        </xdr:cNvSpPr>
      </xdr:nvSpPr>
      <xdr:spPr bwMode="auto">
        <a:xfrm flipH="1" flipV="1">
          <a:off x="4776787" y="3305175"/>
          <a:ext cx="1549400" cy="0"/>
        </a:xfrm>
        <a:prstGeom prst="line">
          <a:avLst/>
        </a:prstGeom>
        <a:noFill/>
        <a:ln w="12700">
          <a:solidFill>
            <a:schemeClr val="tx1"/>
          </a:solidFill>
          <a:round/>
          <a:headEnd/>
          <a:tailEnd/>
        </a:ln>
        <a:effectLst/>
      </xdr:spPr>
      <xdr:txBody>
        <a:bodyPr wrap="square"/>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endParaRPr lang="pt-BR"/>
        </a:p>
      </xdr:txBody>
    </xdr:sp>
    <xdr:clientData/>
  </xdr:twoCellAnchor>
  <xdr:twoCellAnchor>
    <xdr:from>
      <xdr:col>2</xdr:col>
      <xdr:colOff>64860</xdr:colOff>
      <xdr:row>4</xdr:row>
      <xdr:rowOff>38781</xdr:rowOff>
    </xdr:from>
    <xdr:to>
      <xdr:col>7</xdr:col>
      <xdr:colOff>210911</xdr:colOff>
      <xdr:row>6</xdr:row>
      <xdr:rowOff>26081</xdr:rowOff>
    </xdr:to>
    <xdr:sp macro="" textlink="">
      <xdr:nvSpPr>
        <xdr:cNvPr id="6" name="Text Box 15"/>
        <xdr:cNvSpPr txBox="1">
          <a:spLocks noChangeArrowheads="1"/>
        </xdr:cNvSpPr>
      </xdr:nvSpPr>
      <xdr:spPr bwMode="auto">
        <a:xfrm>
          <a:off x="1284060" y="800781"/>
          <a:ext cx="3194051" cy="368300"/>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800" b="1">
              <a:solidFill>
                <a:schemeClr val="accent2"/>
              </a:solidFill>
            </a:rPr>
            <a:t>Máquina	</a:t>
          </a:r>
        </a:p>
      </xdr:txBody>
    </xdr:sp>
    <xdr:clientData/>
  </xdr:twoCellAnchor>
  <xdr:twoCellAnchor>
    <xdr:from>
      <xdr:col>4</xdr:col>
      <xdr:colOff>177800</xdr:colOff>
      <xdr:row>6</xdr:row>
      <xdr:rowOff>127000</xdr:rowOff>
    </xdr:from>
    <xdr:to>
      <xdr:col>6</xdr:col>
      <xdr:colOff>390317</xdr:colOff>
      <xdr:row>17</xdr:row>
      <xdr:rowOff>96492</xdr:rowOff>
    </xdr:to>
    <xdr:cxnSp macro="">
      <xdr:nvCxnSpPr>
        <xdr:cNvPr id="7" name="AutoShape 16"/>
        <xdr:cNvCxnSpPr>
          <a:cxnSpLocks noChangeShapeType="1"/>
        </xdr:cNvCxnSpPr>
      </xdr:nvCxnSpPr>
      <xdr:spPr bwMode="auto">
        <a:xfrm>
          <a:off x="2616200" y="1270000"/>
          <a:ext cx="1431717" cy="2064992"/>
        </a:xfrm>
        <a:prstGeom prst="straightConnector1">
          <a:avLst/>
        </a:prstGeom>
        <a:noFill/>
        <a:ln w="12700">
          <a:solidFill>
            <a:srgbClr val="003300"/>
          </a:solidFill>
          <a:round/>
          <a:headEnd/>
          <a:tailEnd type="triangle" w="med" len="med"/>
        </a:ln>
        <a:effectLst/>
      </xdr:spPr>
    </xdr:cxnSp>
    <xdr:clientData/>
  </xdr:twoCellAnchor>
  <xdr:twoCellAnchor>
    <xdr:from>
      <xdr:col>5</xdr:col>
      <xdr:colOff>234043</xdr:colOff>
      <xdr:row>4</xdr:row>
      <xdr:rowOff>81189</xdr:rowOff>
    </xdr:from>
    <xdr:to>
      <xdr:col>11</xdr:col>
      <xdr:colOff>157220</xdr:colOff>
      <xdr:row>6</xdr:row>
      <xdr:rowOff>69521</xdr:rowOff>
    </xdr:to>
    <xdr:sp macro="" textlink="">
      <xdr:nvSpPr>
        <xdr:cNvPr id="8" name="Text Box 17"/>
        <xdr:cNvSpPr txBox="1">
          <a:spLocks noChangeArrowheads="1"/>
        </xdr:cNvSpPr>
      </xdr:nvSpPr>
      <xdr:spPr bwMode="auto">
        <a:xfrm>
          <a:off x="3282043" y="843189"/>
          <a:ext cx="3580777" cy="369332"/>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800" b="1">
              <a:solidFill>
                <a:schemeClr val="accent2"/>
              </a:solidFill>
            </a:rPr>
            <a:t>Método</a:t>
          </a:r>
        </a:p>
      </xdr:txBody>
    </xdr:sp>
    <xdr:clientData/>
  </xdr:twoCellAnchor>
  <xdr:twoCellAnchor>
    <xdr:from>
      <xdr:col>8</xdr:col>
      <xdr:colOff>120650</xdr:colOff>
      <xdr:row>6</xdr:row>
      <xdr:rowOff>39688</xdr:rowOff>
    </xdr:from>
    <xdr:to>
      <xdr:col>10</xdr:col>
      <xdr:colOff>317500</xdr:colOff>
      <xdr:row>17</xdr:row>
      <xdr:rowOff>66675</xdr:rowOff>
    </xdr:to>
    <xdr:cxnSp macro="">
      <xdr:nvCxnSpPr>
        <xdr:cNvPr id="9" name="AutoShape 18"/>
        <xdr:cNvCxnSpPr>
          <a:cxnSpLocks noChangeShapeType="1"/>
        </xdr:cNvCxnSpPr>
      </xdr:nvCxnSpPr>
      <xdr:spPr bwMode="auto">
        <a:xfrm>
          <a:off x="4997450" y="1182688"/>
          <a:ext cx="1416050" cy="2122487"/>
        </a:xfrm>
        <a:prstGeom prst="straightConnector1">
          <a:avLst/>
        </a:prstGeom>
        <a:noFill/>
        <a:ln w="12700">
          <a:solidFill>
            <a:srgbClr val="003300"/>
          </a:solidFill>
          <a:round/>
          <a:headEnd/>
          <a:tailEnd type="triangle" w="med" len="lg"/>
        </a:ln>
        <a:effectLst/>
      </xdr:spPr>
    </xdr:cxnSp>
    <xdr:clientData/>
  </xdr:twoCellAnchor>
  <xdr:twoCellAnchor>
    <xdr:from>
      <xdr:col>5</xdr:col>
      <xdr:colOff>446087</xdr:colOff>
      <xdr:row>17</xdr:row>
      <xdr:rowOff>66675</xdr:rowOff>
    </xdr:from>
    <xdr:to>
      <xdr:col>7</xdr:col>
      <xdr:colOff>509587</xdr:colOff>
      <xdr:row>17</xdr:row>
      <xdr:rowOff>66675</xdr:rowOff>
    </xdr:to>
    <xdr:sp macro="" textlink="">
      <xdr:nvSpPr>
        <xdr:cNvPr id="10" name="Line 19"/>
        <xdr:cNvSpPr>
          <a:spLocks noChangeShapeType="1"/>
        </xdr:cNvSpPr>
      </xdr:nvSpPr>
      <xdr:spPr bwMode="auto">
        <a:xfrm>
          <a:off x="3494087" y="3305175"/>
          <a:ext cx="1282700" cy="0"/>
        </a:xfrm>
        <a:prstGeom prst="line">
          <a:avLst/>
        </a:prstGeom>
        <a:noFill/>
        <a:ln w="12700">
          <a:solidFill>
            <a:srgbClr val="003300"/>
          </a:solidFill>
          <a:round/>
          <a:headEnd/>
          <a:tailEnd/>
        </a:ln>
        <a:effectLst/>
      </xdr:spPr>
      <xdr:txBody>
        <a:bodyPr wrap="square"/>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endParaRPr lang="pt-BR"/>
        </a:p>
      </xdr:txBody>
    </xdr:sp>
    <xdr:clientData/>
  </xdr:twoCellAnchor>
  <xdr:twoCellAnchor>
    <xdr:from>
      <xdr:col>0</xdr:col>
      <xdr:colOff>354012</xdr:colOff>
      <xdr:row>19</xdr:row>
      <xdr:rowOff>166688</xdr:rowOff>
    </xdr:from>
    <xdr:to>
      <xdr:col>4</xdr:col>
      <xdr:colOff>258762</xdr:colOff>
      <xdr:row>22</xdr:row>
      <xdr:rowOff>100455</xdr:rowOff>
    </xdr:to>
    <xdr:sp macro="" textlink="">
      <xdr:nvSpPr>
        <xdr:cNvPr id="11" name="Rectangle 25"/>
        <xdr:cNvSpPr>
          <a:spLocks noChangeArrowheads="1"/>
        </xdr:cNvSpPr>
      </xdr:nvSpPr>
      <xdr:spPr bwMode="auto">
        <a:xfrm>
          <a:off x="354012" y="3786188"/>
          <a:ext cx="2343150" cy="505267"/>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kern="1200">
              <a:solidFill>
                <a:schemeClr val="tx1"/>
              </a:solidFill>
              <a:latin typeface="Arial" charset="0"/>
              <a:ea typeface="+mn-ea"/>
              <a:cs typeface="+mn-cs"/>
            </a:rPr>
            <a:t>Falta</a:t>
          </a:r>
          <a:r>
            <a:rPr lang="pt-BR" sz="1400" kern="1200" baseline="0">
              <a:solidFill>
                <a:schemeClr val="tx1"/>
              </a:solidFill>
              <a:latin typeface="Arial" charset="0"/>
              <a:ea typeface="+mn-ea"/>
              <a:cs typeface="+mn-cs"/>
            </a:rPr>
            <a:t> de paramentros de medições</a:t>
          </a:r>
          <a:endParaRPr lang="pt-BR" sz="1400" kern="1200">
            <a:solidFill>
              <a:schemeClr val="tx1"/>
            </a:solidFill>
            <a:latin typeface="Arial" charset="0"/>
            <a:ea typeface="+mn-ea"/>
            <a:cs typeface="+mn-cs"/>
          </a:endParaRPr>
        </a:p>
      </xdr:txBody>
    </xdr:sp>
    <xdr:clientData/>
  </xdr:twoCellAnchor>
  <xdr:twoCellAnchor>
    <xdr:from>
      <xdr:col>0</xdr:col>
      <xdr:colOff>358775</xdr:colOff>
      <xdr:row>22</xdr:row>
      <xdr:rowOff>100013</xdr:rowOff>
    </xdr:from>
    <xdr:to>
      <xdr:col>4</xdr:col>
      <xdr:colOff>7937</xdr:colOff>
      <xdr:row>24</xdr:row>
      <xdr:rowOff>17813</xdr:rowOff>
    </xdr:to>
    <xdr:sp macro="" textlink="">
      <xdr:nvSpPr>
        <xdr:cNvPr id="12" name="Rectangle 29"/>
        <xdr:cNvSpPr>
          <a:spLocks noChangeArrowheads="1"/>
        </xdr:cNvSpPr>
      </xdr:nvSpPr>
      <xdr:spPr bwMode="auto">
        <a:xfrm>
          <a:off x="358775" y="4291013"/>
          <a:ext cx="2087562" cy="298800"/>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a:t>Falta de indicadores</a:t>
          </a:r>
        </a:p>
      </xdr:txBody>
    </xdr:sp>
    <xdr:clientData/>
  </xdr:twoCellAnchor>
  <xdr:twoCellAnchor>
    <xdr:from>
      <xdr:col>0</xdr:col>
      <xdr:colOff>0</xdr:colOff>
      <xdr:row>7</xdr:row>
      <xdr:rowOff>17463</xdr:rowOff>
    </xdr:from>
    <xdr:to>
      <xdr:col>3</xdr:col>
      <xdr:colOff>360362</xdr:colOff>
      <xdr:row>9</xdr:row>
      <xdr:rowOff>141730</xdr:rowOff>
    </xdr:to>
    <xdr:sp macro="" textlink="">
      <xdr:nvSpPr>
        <xdr:cNvPr id="13" name="Rectangle 31"/>
        <xdr:cNvSpPr>
          <a:spLocks noChangeArrowheads="1"/>
        </xdr:cNvSpPr>
      </xdr:nvSpPr>
      <xdr:spPr bwMode="auto">
        <a:xfrm>
          <a:off x="0" y="1350963"/>
          <a:ext cx="2189162" cy="505267"/>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a:t>Chille</a:t>
          </a:r>
          <a:r>
            <a:rPr lang="pt-BR" sz="1400" baseline="0"/>
            <a:t> e tubulações antigas</a:t>
          </a:r>
          <a:endParaRPr lang="pt-BR" sz="1400"/>
        </a:p>
      </xdr:txBody>
    </xdr:sp>
    <xdr:clientData/>
  </xdr:twoCellAnchor>
  <xdr:twoCellAnchor>
    <xdr:from>
      <xdr:col>0</xdr:col>
      <xdr:colOff>171102</xdr:colOff>
      <xdr:row>10</xdr:row>
      <xdr:rowOff>110920</xdr:rowOff>
    </xdr:from>
    <xdr:to>
      <xdr:col>3</xdr:col>
      <xdr:colOff>271049</xdr:colOff>
      <xdr:row>13</xdr:row>
      <xdr:rowOff>44687</xdr:rowOff>
    </xdr:to>
    <xdr:sp macro="" textlink="">
      <xdr:nvSpPr>
        <xdr:cNvPr id="14" name="Rectangle 35"/>
        <xdr:cNvSpPr>
          <a:spLocks noChangeArrowheads="1"/>
        </xdr:cNvSpPr>
      </xdr:nvSpPr>
      <xdr:spPr bwMode="auto">
        <a:xfrm>
          <a:off x="171102" y="2015920"/>
          <a:ext cx="1928747" cy="505267"/>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a:t>Parada de manunteção</a:t>
          </a:r>
        </a:p>
      </xdr:txBody>
    </xdr:sp>
    <xdr:clientData/>
  </xdr:twoCellAnchor>
  <xdr:twoCellAnchor>
    <xdr:from>
      <xdr:col>5</xdr:col>
      <xdr:colOff>112022</xdr:colOff>
      <xdr:row>6</xdr:row>
      <xdr:rowOff>146743</xdr:rowOff>
    </xdr:from>
    <xdr:to>
      <xdr:col>7</xdr:col>
      <xdr:colOff>274637</xdr:colOff>
      <xdr:row>8</xdr:row>
      <xdr:rowOff>64543</xdr:rowOff>
    </xdr:to>
    <xdr:sp macro="" textlink="">
      <xdr:nvSpPr>
        <xdr:cNvPr id="15" name="Rectangle 37"/>
        <xdr:cNvSpPr>
          <a:spLocks noChangeArrowheads="1"/>
        </xdr:cNvSpPr>
      </xdr:nvSpPr>
      <xdr:spPr bwMode="auto">
        <a:xfrm>
          <a:off x="3160022" y="1289743"/>
          <a:ext cx="1381815" cy="298800"/>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a:t>Detail</a:t>
          </a:r>
        </a:p>
      </xdr:txBody>
    </xdr:sp>
    <xdr:clientData/>
  </xdr:twoCellAnchor>
  <xdr:twoCellAnchor>
    <xdr:from>
      <xdr:col>7</xdr:col>
      <xdr:colOff>152173</xdr:colOff>
      <xdr:row>8</xdr:row>
      <xdr:rowOff>84835</xdr:rowOff>
    </xdr:from>
    <xdr:to>
      <xdr:col>8</xdr:col>
      <xdr:colOff>406173</xdr:colOff>
      <xdr:row>8</xdr:row>
      <xdr:rowOff>88909</xdr:rowOff>
    </xdr:to>
    <xdr:cxnSp macro="">
      <xdr:nvCxnSpPr>
        <xdr:cNvPr id="16" name="AutoShape 38"/>
        <xdr:cNvCxnSpPr>
          <a:cxnSpLocks noChangeShapeType="1"/>
        </xdr:cNvCxnSpPr>
      </xdr:nvCxnSpPr>
      <xdr:spPr bwMode="auto">
        <a:xfrm flipV="1">
          <a:off x="4419373" y="1608835"/>
          <a:ext cx="863600" cy="4074"/>
        </a:xfrm>
        <a:prstGeom prst="straightConnector1">
          <a:avLst/>
        </a:prstGeom>
        <a:noFill/>
        <a:ln w="12700">
          <a:solidFill>
            <a:srgbClr val="003300"/>
          </a:solidFill>
          <a:round/>
          <a:headEnd/>
          <a:tailEnd type="triangle" w="med" len="lg"/>
        </a:ln>
        <a:effectLst/>
      </xdr:spPr>
    </xdr:cxnSp>
    <xdr:clientData/>
  </xdr:twoCellAnchor>
  <xdr:twoCellAnchor>
    <xdr:from>
      <xdr:col>3</xdr:col>
      <xdr:colOff>274637</xdr:colOff>
      <xdr:row>9</xdr:row>
      <xdr:rowOff>42863</xdr:rowOff>
    </xdr:from>
    <xdr:to>
      <xdr:col>4</xdr:col>
      <xdr:colOff>479425</xdr:colOff>
      <xdr:row>9</xdr:row>
      <xdr:rowOff>44450</xdr:rowOff>
    </xdr:to>
    <xdr:cxnSp macro="">
      <xdr:nvCxnSpPr>
        <xdr:cNvPr id="17" name="AutoShape 39"/>
        <xdr:cNvCxnSpPr>
          <a:cxnSpLocks noChangeShapeType="1"/>
        </xdr:cNvCxnSpPr>
      </xdr:nvCxnSpPr>
      <xdr:spPr bwMode="auto">
        <a:xfrm>
          <a:off x="2103437" y="1757363"/>
          <a:ext cx="814388" cy="1587"/>
        </a:xfrm>
        <a:prstGeom prst="straightConnector1">
          <a:avLst/>
        </a:prstGeom>
        <a:noFill/>
        <a:ln w="12700">
          <a:solidFill>
            <a:srgbClr val="003300"/>
          </a:solidFill>
          <a:round/>
          <a:headEnd/>
          <a:tailEnd type="triangle" w="med" len="lg"/>
        </a:ln>
        <a:effectLst/>
      </xdr:spPr>
    </xdr:cxnSp>
    <xdr:clientData/>
  </xdr:twoCellAnchor>
  <xdr:twoCellAnchor>
    <xdr:from>
      <xdr:col>3</xdr:col>
      <xdr:colOff>218523</xdr:colOff>
      <xdr:row>11</xdr:row>
      <xdr:rowOff>127900</xdr:rowOff>
    </xdr:from>
    <xdr:to>
      <xdr:col>5</xdr:col>
      <xdr:colOff>259798</xdr:colOff>
      <xdr:row>11</xdr:row>
      <xdr:rowOff>131075</xdr:rowOff>
    </xdr:to>
    <xdr:cxnSp macro="">
      <xdr:nvCxnSpPr>
        <xdr:cNvPr id="18" name="AutoShape 40"/>
        <xdr:cNvCxnSpPr>
          <a:cxnSpLocks noChangeShapeType="1"/>
        </xdr:cNvCxnSpPr>
      </xdr:nvCxnSpPr>
      <xdr:spPr bwMode="auto">
        <a:xfrm flipV="1">
          <a:off x="2047323" y="2223400"/>
          <a:ext cx="1260475" cy="3175"/>
        </a:xfrm>
        <a:prstGeom prst="straightConnector1">
          <a:avLst/>
        </a:prstGeom>
        <a:noFill/>
        <a:ln w="12700">
          <a:solidFill>
            <a:srgbClr val="003300"/>
          </a:solidFill>
          <a:round/>
          <a:headEnd/>
          <a:tailEnd type="triangle" w="med" len="lg"/>
        </a:ln>
        <a:effectLst/>
      </xdr:spPr>
    </xdr:cxnSp>
    <xdr:clientData/>
  </xdr:twoCellAnchor>
  <xdr:twoCellAnchor>
    <xdr:from>
      <xdr:col>4</xdr:col>
      <xdr:colOff>385762</xdr:colOff>
      <xdr:row>20</xdr:row>
      <xdr:rowOff>136526</xdr:rowOff>
    </xdr:from>
    <xdr:to>
      <xdr:col>7</xdr:col>
      <xdr:colOff>466725</xdr:colOff>
      <xdr:row>20</xdr:row>
      <xdr:rowOff>139701</xdr:rowOff>
    </xdr:to>
    <xdr:cxnSp macro="">
      <xdr:nvCxnSpPr>
        <xdr:cNvPr id="19" name="AutoShape 42"/>
        <xdr:cNvCxnSpPr>
          <a:cxnSpLocks noChangeShapeType="1"/>
        </xdr:cNvCxnSpPr>
      </xdr:nvCxnSpPr>
      <xdr:spPr bwMode="auto">
        <a:xfrm flipV="1">
          <a:off x="2824162" y="3946526"/>
          <a:ext cx="1909763" cy="3175"/>
        </a:xfrm>
        <a:prstGeom prst="straightConnector1">
          <a:avLst/>
        </a:prstGeom>
        <a:noFill/>
        <a:ln w="12700">
          <a:solidFill>
            <a:srgbClr val="003300"/>
          </a:solidFill>
          <a:round/>
          <a:headEnd/>
          <a:tailEnd type="triangle" w="med" len="lg"/>
        </a:ln>
        <a:effectLst/>
      </xdr:spPr>
    </xdr:cxnSp>
    <xdr:clientData/>
  </xdr:twoCellAnchor>
  <xdr:twoCellAnchor>
    <xdr:from>
      <xdr:col>4</xdr:col>
      <xdr:colOff>157162</xdr:colOff>
      <xdr:row>24</xdr:row>
      <xdr:rowOff>53976</xdr:rowOff>
    </xdr:from>
    <xdr:to>
      <xdr:col>7</xdr:col>
      <xdr:colOff>171450</xdr:colOff>
      <xdr:row>24</xdr:row>
      <xdr:rowOff>57151</xdr:rowOff>
    </xdr:to>
    <xdr:cxnSp macro="">
      <xdr:nvCxnSpPr>
        <xdr:cNvPr id="20" name="AutoShape 45"/>
        <xdr:cNvCxnSpPr>
          <a:cxnSpLocks noChangeShapeType="1"/>
        </xdr:cNvCxnSpPr>
      </xdr:nvCxnSpPr>
      <xdr:spPr bwMode="auto">
        <a:xfrm flipV="1">
          <a:off x="2595562" y="4625976"/>
          <a:ext cx="1843088" cy="3175"/>
        </a:xfrm>
        <a:prstGeom prst="straightConnector1">
          <a:avLst/>
        </a:prstGeom>
        <a:noFill/>
        <a:ln w="12700">
          <a:solidFill>
            <a:srgbClr val="003300"/>
          </a:solidFill>
          <a:round/>
          <a:headEnd/>
          <a:tailEnd type="triangle" w="med" len="lg"/>
        </a:ln>
        <a:effectLst/>
      </xdr:spPr>
    </xdr:cxnSp>
    <xdr:clientData/>
  </xdr:twoCellAnchor>
  <xdr:twoCellAnchor>
    <xdr:from>
      <xdr:col>5</xdr:col>
      <xdr:colOff>244544</xdr:colOff>
      <xdr:row>10</xdr:row>
      <xdr:rowOff>13603</xdr:rowOff>
    </xdr:from>
    <xdr:to>
      <xdr:col>8</xdr:col>
      <xdr:colOff>123825</xdr:colOff>
      <xdr:row>12</xdr:row>
      <xdr:rowOff>137870</xdr:rowOff>
    </xdr:to>
    <xdr:sp macro="" textlink="">
      <xdr:nvSpPr>
        <xdr:cNvPr id="21" name="Rectangle 47"/>
        <xdr:cNvSpPr>
          <a:spLocks noChangeArrowheads="1"/>
        </xdr:cNvSpPr>
      </xdr:nvSpPr>
      <xdr:spPr bwMode="auto">
        <a:xfrm>
          <a:off x="3292544" y="1918603"/>
          <a:ext cx="1708081" cy="505267"/>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pPr marL="0" indent="0" algn="ctr" rtl="0" fontAlgn="base">
            <a:spcBef>
              <a:spcPct val="0"/>
            </a:spcBef>
            <a:spcAft>
              <a:spcPct val="0"/>
            </a:spcAft>
          </a:pPr>
          <a:r>
            <a:rPr lang="pt-BR" sz="1400" kern="1200">
              <a:solidFill>
                <a:schemeClr val="tx1"/>
              </a:solidFill>
              <a:latin typeface="Arial" charset="0"/>
              <a:ea typeface="+mn-ea"/>
              <a:cs typeface="+mn-cs"/>
            </a:rPr>
            <a:t>Falta</a:t>
          </a:r>
          <a:r>
            <a:rPr lang="pt-BR" sz="1400" kern="1200" baseline="0">
              <a:solidFill>
                <a:schemeClr val="tx1"/>
              </a:solidFill>
              <a:latin typeface="Arial" charset="0"/>
              <a:ea typeface="+mn-ea"/>
              <a:cs typeface="+mn-cs"/>
            </a:rPr>
            <a:t> de procedimento</a:t>
          </a:r>
          <a:endParaRPr lang="pt-BR" sz="1400" kern="1200">
            <a:solidFill>
              <a:schemeClr val="tx1"/>
            </a:solidFill>
            <a:latin typeface="Arial" charset="0"/>
            <a:ea typeface="+mn-ea"/>
            <a:cs typeface="+mn-cs"/>
          </a:endParaRPr>
        </a:p>
      </xdr:txBody>
    </xdr:sp>
    <xdr:clientData/>
  </xdr:twoCellAnchor>
  <xdr:twoCellAnchor>
    <xdr:from>
      <xdr:col>7</xdr:col>
      <xdr:colOff>508141</xdr:colOff>
      <xdr:row>11</xdr:row>
      <xdr:rowOff>140607</xdr:rowOff>
    </xdr:from>
    <xdr:to>
      <xdr:col>9</xdr:col>
      <xdr:colOff>246203</xdr:colOff>
      <xdr:row>11</xdr:row>
      <xdr:rowOff>146270</xdr:rowOff>
    </xdr:to>
    <xdr:cxnSp macro="">
      <xdr:nvCxnSpPr>
        <xdr:cNvPr id="22" name="AutoShape 48"/>
        <xdr:cNvCxnSpPr>
          <a:cxnSpLocks noChangeShapeType="1"/>
        </xdr:cNvCxnSpPr>
      </xdr:nvCxnSpPr>
      <xdr:spPr bwMode="auto">
        <a:xfrm flipV="1">
          <a:off x="4775341" y="2236107"/>
          <a:ext cx="957262" cy="5663"/>
        </a:xfrm>
        <a:prstGeom prst="straightConnector1">
          <a:avLst/>
        </a:prstGeom>
        <a:noFill/>
        <a:ln w="12700">
          <a:solidFill>
            <a:srgbClr val="003300"/>
          </a:solidFill>
          <a:round/>
          <a:headEnd/>
          <a:tailEnd type="triangle" w="med" len="lg"/>
        </a:ln>
        <a:effectLst/>
      </xdr:spPr>
    </xdr:cxnSp>
    <xdr:clientData/>
  </xdr:twoCellAnchor>
  <xdr:twoCellAnchor>
    <xdr:from>
      <xdr:col>1</xdr:col>
      <xdr:colOff>319087</xdr:colOff>
      <xdr:row>0</xdr:row>
      <xdr:rowOff>0</xdr:rowOff>
    </xdr:from>
    <xdr:to>
      <xdr:col>13</xdr:col>
      <xdr:colOff>484187</xdr:colOff>
      <xdr:row>2</xdr:row>
      <xdr:rowOff>76200</xdr:rowOff>
    </xdr:to>
    <xdr:sp macro="" textlink="">
      <xdr:nvSpPr>
        <xdr:cNvPr id="23" name="Text Box 49"/>
        <xdr:cNvSpPr txBox="1">
          <a:spLocks noChangeArrowheads="1"/>
        </xdr:cNvSpPr>
      </xdr:nvSpPr>
      <xdr:spPr bwMode="auto">
        <a:xfrm>
          <a:off x="928687" y="0"/>
          <a:ext cx="7480300" cy="457200"/>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pPr>
            <a:spcBef>
              <a:spcPct val="50000"/>
            </a:spcBef>
          </a:pPr>
          <a:r>
            <a:rPr lang="pt-BR" sz="2400" b="1"/>
            <a:t>Causas do encrustmento da tubulação</a:t>
          </a:r>
        </a:p>
      </xdr:txBody>
    </xdr:sp>
    <xdr:clientData/>
  </xdr:twoCellAnchor>
  <xdr:twoCellAnchor>
    <xdr:from>
      <xdr:col>10</xdr:col>
      <xdr:colOff>230187</xdr:colOff>
      <xdr:row>17</xdr:row>
      <xdr:rowOff>66675</xdr:rowOff>
    </xdr:from>
    <xdr:to>
      <xdr:col>18</xdr:col>
      <xdr:colOff>48532</xdr:colOff>
      <xdr:row>17</xdr:row>
      <xdr:rowOff>66675</xdr:rowOff>
    </xdr:to>
    <xdr:cxnSp macro="">
      <xdr:nvCxnSpPr>
        <xdr:cNvPr id="24" name="AutoShape 50"/>
        <xdr:cNvCxnSpPr>
          <a:cxnSpLocks noChangeShapeType="1"/>
          <a:stCxn id="5" idx="0"/>
          <a:endCxn id="2" idx="1"/>
        </xdr:cNvCxnSpPr>
      </xdr:nvCxnSpPr>
      <xdr:spPr bwMode="auto">
        <a:xfrm>
          <a:off x="6326187" y="3305175"/>
          <a:ext cx="4695145" cy="0"/>
        </a:xfrm>
        <a:prstGeom prst="straightConnector1">
          <a:avLst/>
        </a:prstGeom>
        <a:noFill/>
        <a:ln w="12700">
          <a:solidFill>
            <a:schemeClr val="tx1"/>
          </a:solidFill>
          <a:round/>
          <a:headEnd/>
          <a:tailEnd type="triangle" w="med" len="med"/>
        </a:ln>
        <a:effectLst/>
      </xdr:spPr>
    </xdr:cxnSp>
    <xdr:clientData/>
  </xdr:twoCellAnchor>
  <xdr:twoCellAnchor>
    <xdr:from>
      <xdr:col>0</xdr:col>
      <xdr:colOff>314325</xdr:colOff>
      <xdr:row>17</xdr:row>
      <xdr:rowOff>66675</xdr:rowOff>
    </xdr:from>
    <xdr:to>
      <xdr:col>5</xdr:col>
      <xdr:colOff>446087</xdr:colOff>
      <xdr:row>17</xdr:row>
      <xdr:rowOff>66675</xdr:rowOff>
    </xdr:to>
    <xdr:cxnSp macro="">
      <xdr:nvCxnSpPr>
        <xdr:cNvPr id="25" name="AutoShape 51"/>
        <xdr:cNvCxnSpPr>
          <a:cxnSpLocks noChangeShapeType="1"/>
          <a:endCxn id="10" idx="0"/>
        </xdr:cNvCxnSpPr>
      </xdr:nvCxnSpPr>
      <xdr:spPr bwMode="auto">
        <a:xfrm>
          <a:off x="314325" y="3305175"/>
          <a:ext cx="3179762" cy="0"/>
        </a:xfrm>
        <a:prstGeom prst="straightConnector1">
          <a:avLst/>
        </a:prstGeom>
        <a:noFill/>
        <a:ln w="12700">
          <a:solidFill>
            <a:schemeClr val="tx1"/>
          </a:solidFill>
          <a:round/>
          <a:headEnd/>
          <a:tailEnd/>
        </a:ln>
        <a:effectLst/>
      </xdr:spPr>
    </xdr:cxnSp>
    <xdr:clientData/>
  </xdr:twoCellAnchor>
  <xdr:twoCellAnchor>
    <xdr:from>
      <xdr:col>0</xdr:col>
      <xdr:colOff>363258</xdr:colOff>
      <xdr:row>13</xdr:row>
      <xdr:rowOff>102632</xdr:rowOff>
    </xdr:from>
    <xdr:to>
      <xdr:col>3</xdr:col>
      <xdr:colOff>463205</xdr:colOff>
      <xdr:row>15</xdr:row>
      <xdr:rowOff>20432</xdr:rowOff>
    </xdr:to>
    <xdr:sp macro="" textlink="">
      <xdr:nvSpPr>
        <xdr:cNvPr id="26" name="Rectangle 35"/>
        <xdr:cNvSpPr>
          <a:spLocks noChangeArrowheads="1"/>
        </xdr:cNvSpPr>
      </xdr:nvSpPr>
      <xdr:spPr bwMode="auto">
        <a:xfrm>
          <a:off x="363258" y="2579132"/>
          <a:ext cx="1928747" cy="298800"/>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a:t>Falta de Inspeção</a:t>
          </a:r>
        </a:p>
      </xdr:txBody>
    </xdr:sp>
    <xdr:clientData/>
  </xdr:twoCellAnchor>
  <xdr:twoCellAnchor>
    <xdr:from>
      <xdr:col>3</xdr:col>
      <xdr:colOff>529947</xdr:colOff>
      <xdr:row>14</xdr:row>
      <xdr:rowOff>93108</xdr:rowOff>
    </xdr:from>
    <xdr:to>
      <xdr:col>5</xdr:col>
      <xdr:colOff>571222</xdr:colOff>
      <xdr:row>14</xdr:row>
      <xdr:rowOff>96283</xdr:rowOff>
    </xdr:to>
    <xdr:cxnSp macro="">
      <xdr:nvCxnSpPr>
        <xdr:cNvPr id="27" name="AutoShape 40"/>
        <xdr:cNvCxnSpPr>
          <a:cxnSpLocks noChangeShapeType="1"/>
        </xdr:cNvCxnSpPr>
      </xdr:nvCxnSpPr>
      <xdr:spPr bwMode="auto">
        <a:xfrm flipV="1">
          <a:off x="2358747" y="2760108"/>
          <a:ext cx="1260475" cy="3175"/>
        </a:xfrm>
        <a:prstGeom prst="straightConnector1">
          <a:avLst/>
        </a:prstGeom>
        <a:noFill/>
        <a:ln w="12700">
          <a:solidFill>
            <a:srgbClr val="003300"/>
          </a:solidFill>
          <a:round/>
          <a:headEnd/>
          <a:tailEnd type="triangle" w="med" len="lg"/>
        </a:ln>
        <a:effectLst/>
      </xdr:spPr>
    </xdr:cxnSp>
    <xdr:clientData/>
  </xdr:twoCellAnchor>
  <xdr:twoCellAnchor>
    <xdr:from>
      <xdr:col>5</xdr:col>
      <xdr:colOff>536090</xdr:colOff>
      <xdr:row>13</xdr:row>
      <xdr:rowOff>98079</xdr:rowOff>
    </xdr:from>
    <xdr:to>
      <xdr:col>8</xdr:col>
      <xdr:colOff>567769</xdr:colOff>
      <xdr:row>16</xdr:row>
      <xdr:rowOff>31846</xdr:rowOff>
    </xdr:to>
    <xdr:sp macro="" textlink="">
      <xdr:nvSpPr>
        <xdr:cNvPr id="28" name="Rectangle 47"/>
        <xdr:cNvSpPr>
          <a:spLocks noChangeArrowheads="1"/>
        </xdr:cNvSpPr>
      </xdr:nvSpPr>
      <xdr:spPr bwMode="auto">
        <a:xfrm>
          <a:off x="3584090" y="2574579"/>
          <a:ext cx="1860479" cy="505267"/>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kern="1200">
              <a:solidFill>
                <a:schemeClr val="tx1"/>
              </a:solidFill>
              <a:latin typeface="Arial" charset="0"/>
              <a:ea typeface="+mn-ea"/>
              <a:cs typeface="+mn-cs"/>
            </a:rPr>
            <a:t>Uso</a:t>
          </a:r>
          <a:r>
            <a:rPr lang="pt-BR" sz="1400" kern="1200" baseline="0">
              <a:solidFill>
                <a:schemeClr val="tx1"/>
              </a:solidFill>
              <a:latin typeface="Arial" charset="0"/>
              <a:ea typeface="+mn-ea"/>
              <a:cs typeface="+mn-cs"/>
            </a:rPr>
            <a:t> excessivo do equipamento</a:t>
          </a:r>
          <a:endParaRPr lang="pt-BR" sz="1400" kern="1200">
            <a:solidFill>
              <a:schemeClr val="tx1"/>
            </a:solidFill>
            <a:latin typeface="Arial" charset="0"/>
            <a:ea typeface="+mn-ea"/>
            <a:cs typeface="+mn-cs"/>
          </a:endParaRPr>
        </a:p>
      </xdr:txBody>
    </xdr:sp>
    <xdr:clientData/>
  </xdr:twoCellAnchor>
  <xdr:twoCellAnchor>
    <xdr:from>
      <xdr:col>8</xdr:col>
      <xdr:colOff>395493</xdr:colOff>
      <xdr:row>14</xdr:row>
      <xdr:rowOff>58470</xdr:rowOff>
    </xdr:from>
    <xdr:to>
      <xdr:col>9</xdr:col>
      <xdr:colOff>549343</xdr:colOff>
      <xdr:row>14</xdr:row>
      <xdr:rowOff>58471</xdr:rowOff>
    </xdr:to>
    <xdr:cxnSp macro="">
      <xdr:nvCxnSpPr>
        <xdr:cNvPr id="29" name="AutoShape 48"/>
        <xdr:cNvCxnSpPr>
          <a:cxnSpLocks noChangeShapeType="1"/>
        </xdr:cNvCxnSpPr>
      </xdr:nvCxnSpPr>
      <xdr:spPr bwMode="auto">
        <a:xfrm flipV="1">
          <a:off x="5272293" y="2725470"/>
          <a:ext cx="763450" cy="1"/>
        </a:xfrm>
        <a:prstGeom prst="straightConnector1">
          <a:avLst/>
        </a:prstGeom>
        <a:noFill/>
        <a:ln w="12700">
          <a:solidFill>
            <a:srgbClr val="003300"/>
          </a:solidFill>
          <a:round/>
          <a:headEnd/>
          <a:tailEnd type="triangle" w="med" len="lg"/>
        </a:ln>
        <a:effectLst/>
      </xdr:spPr>
    </xdr:cxnSp>
    <xdr:clientData/>
  </xdr:twoCellAnchor>
  <xdr:twoCellAnchor>
    <xdr:from>
      <xdr:col>15</xdr:col>
      <xdr:colOff>71665</xdr:colOff>
      <xdr:row>6</xdr:row>
      <xdr:rowOff>39688</xdr:rowOff>
    </xdr:from>
    <xdr:to>
      <xdr:col>17</xdr:col>
      <xdr:colOff>268515</xdr:colOff>
      <xdr:row>17</xdr:row>
      <xdr:rowOff>66675</xdr:rowOff>
    </xdr:to>
    <xdr:cxnSp macro="">
      <xdr:nvCxnSpPr>
        <xdr:cNvPr id="30" name="AutoShape 18"/>
        <xdr:cNvCxnSpPr>
          <a:cxnSpLocks noChangeShapeType="1"/>
        </xdr:cNvCxnSpPr>
      </xdr:nvCxnSpPr>
      <xdr:spPr bwMode="auto">
        <a:xfrm>
          <a:off x="9215665" y="1182688"/>
          <a:ext cx="1416050" cy="2122487"/>
        </a:xfrm>
        <a:prstGeom prst="straightConnector1">
          <a:avLst/>
        </a:prstGeom>
        <a:noFill/>
        <a:ln w="12700">
          <a:solidFill>
            <a:srgbClr val="003300"/>
          </a:solidFill>
          <a:round/>
          <a:headEnd/>
          <a:tailEnd type="triangle" w="med" len="lg"/>
        </a:ln>
        <a:effectLst/>
      </xdr:spPr>
    </xdr:cxnSp>
    <xdr:clientData/>
  </xdr:twoCellAnchor>
  <xdr:twoCellAnchor>
    <xdr:from>
      <xdr:col>13</xdr:col>
      <xdr:colOff>0</xdr:colOff>
      <xdr:row>4</xdr:row>
      <xdr:rowOff>0</xdr:rowOff>
    </xdr:from>
    <xdr:to>
      <xdr:col>18</xdr:col>
      <xdr:colOff>146051</xdr:colOff>
      <xdr:row>5</xdr:row>
      <xdr:rowOff>177800</xdr:rowOff>
    </xdr:to>
    <xdr:sp macro="" textlink="">
      <xdr:nvSpPr>
        <xdr:cNvPr id="31" name="Text Box 15"/>
        <xdr:cNvSpPr txBox="1">
          <a:spLocks noChangeArrowheads="1"/>
        </xdr:cNvSpPr>
      </xdr:nvSpPr>
      <xdr:spPr bwMode="auto">
        <a:xfrm>
          <a:off x="7924800" y="762000"/>
          <a:ext cx="3194051" cy="368300"/>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800" b="1">
              <a:solidFill>
                <a:schemeClr val="accent2"/>
              </a:solidFill>
            </a:rPr>
            <a:t>Material	</a:t>
          </a:r>
        </a:p>
      </xdr:txBody>
    </xdr:sp>
    <xdr:clientData/>
  </xdr:twoCellAnchor>
  <xdr:twoCellAnchor>
    <xdr:from>
      <xdr:col>13</xdr:col>
      <xdr:colOff>576715</xdr:colOff>
      <xdr:row>7</xdr:row>
      <xdr:rowOff>155592</xdr:rowOff>
    </xdr:from>
    <xdr:to>
      <xdr:col>15</xdr:col>
      <xdr:colOff>218394</xdr:colOff>
      <xdr:row>7</xdr:row>
      <xdr:rowOff>159666</xdr:rowOff>
    </xdr:to>
    <xdr:cxnSp macro="">
      <xdr:nvCxnSpPr>
        <xdr:cNvPr id="32" name="AutoShape 38"/>
        <xdr:cNvCxnSpPr>
          <a:cxnSpLocks noChangeShapeType="1"/>
        </xdr:cNvCxnSpPr>
      </xdr:nvCxnSpPr>
      <xdr:spPr bwMode="auto">
        <a:xfrm flipV="1">
          <a:off x="8501515" y="1489092"/>
          <a:ext cx="860879" cy="4074"/>
        </a:xfrm>
        <a:prstGeom prst="straightConnector1">
          <a:avLst/>
        </a:prstGeom>
        <a:noFill/>
        <a:ln w="12700">
          <a:solidFill>
            <a:srgbClr val="003300"/>
          </a:solidFill>
          <a:round/>
          <a:headEnd/>
          <a:tailEnd type="triangle" w="med" len="lg"/>
        </a:ln>
        <a:effectLst/>
      </xdr:spPr>
    </xdr:cxnSp>
    <xdr:clientData/>
  </xdr:twoCellAnchor>
  <xdr:twoCellAnchor>
    <xdr:from>
      <xdr:col>14</xdr:col>
      <xdr:colOff>212044</xdr:colOff>
      <xdr:row>10</xdr:row>
      <xdr:rowOff>35850</xdr:rowOff>
    </xdr:from>
    <xdr:to>
      <xdr:col>15</xdr:col>
      <xdr:colOff>466044</xdr:colOff>
      <xdr:row>10</xdr:row>
      <xdr:rowOff>39924</xdr:rowOff>
    </xdr:to>
    <xdr:cxnSp macro="">
      <xdr:nvCxnSpPr>
        <xdr:cNvPr id="33" name="AutoShape 38"/>
        <xdr:cNvCxnSpPr>
          <a:cxnSpLocks noChangeShapeType="1"/>
        </xdr:cNvCxnSpPr>
      </xdr:nvCxnSpPr>
      <xdr:spPr bwMode="auto">
        <a:xfrm flipV="1">
          <a:off x="8746444" y="1940850"/>
          <a:ext cx="863600" cy="4074"/>
        </a:xfrm>
        <a:prstGeom prst="straightConnector1">
          <a:avLst/>
        </a:prstGeom>
        <a:noFill/>
        <a:ln w="12700">
          <a:solidFill>
            <a:srgbClr val="003300"/>
          </a:solidFill>
          <a:round/>
          <a:headEnd/>
          <a:tailEnd type="triangle" w="med" len="lg"/>
        </a:ln>
        <a:effectLst/>
      </xdr:spPr>
    </xdr:cxnSp>
    <xdr:clientData/>
  </xdr:twoCellAnchor>
  <xdr:twoCellAnchor>
    <xdr:from>
      <xdr:col>15</xdr:col>
      <xdr:colOff>92301</xdr:colOff>
      <xdr:row>14</xdr:row>
      <xdr:rowOff>24964</xdr:rowOff>
    </xdr:from>
    <xdr:to>
      <xdr:col>16</xdr:col>
      <xdr:colOff>346300</xdr:colOff>
      <xdr:row>14</xdr:row>
      <xdr:rowOff>29038</xdr:rowOff>
    </xdr:to>
    <xdr:cxnSp macro="">
      <xdr:nvCxnSpPr>
        <xdr:cNvPr id="34" name="AutoShape 38"/>
        <xdr:cNvCxnSpPr>
          <a:cxnSpLocks noChangeShapeType="1"/>
        </xdr:cNvCxnSpPr>
      </xdr:nvCxnSpPr>
      <xdr:spPr bwMode="auto">
        <a:xfrm flipV="1">
          <a:off x="9236301" y="2691964"/>
          <a:ext cx="863599" cy="4074"/>
        </a:xfrm>
        <a:prstGeom prst="straightConnector1">
          <a:avLst/>
        </a:prstGeom>
        <a:noFill/>
        <a:ln w="12700">
          <a:solidFill>
            <a:srgbClr val="003300"/>
          </a:solidFill>
          <a:round/>
          <a:headEnd/>
          <a:tailEnd type="triangle" w="med" len="lg"/>
        </a:ln>
        <a:effectLst/>
      </xdr:spPr>
    </xdr:cxnSp>
    <xdr:clientData/>
  </xdr:twoCellAnchor>
  <xdr:twoCellAnchor>
    <xdr:from>
      <xdr:col>10</xdr:col>
      <xdr:colOff>289379</xdr:colOff>
      <xdr:row>17</xdr:row>
      <xdr:rowOff>80282</xdr:rowOff>
    </xdr:from>
    <xdr:to>
      <xdr:col>12</xdr:col>
      <xdr:colOff>124278</xdr:colOff>
      <xdr:row>30</xdr:row>
      <xdr:rowOff>143782</xdr:rowOff>
    </xdr:to>
    <xdr:cxnSp macro="">
      <xdr:nvCxnSpPr>
        <xdr:cNvPr id="35" name="AutoShape 9"/>
        <xdr:cNvCxnSpPr>
          <a:cxnSpLocks noChangeShapeType="1"/>
        </xdr:cNvCxnSpPr>
      </xdr:nvCxnSpPr>
      <xdr:spPr bwMode="auto">
        <a:xfrm flipV="1">
          <a:off x="6385379" y="3318782"/>
          <a:ext cx="1054099" cy="2540000"/>
        </a:xfrm>
        <a:prstGeom prst="straightConnector1">
          <a:avLst/>
        </a:prstGeom>
        <a:noFill/>
        <a:ln w="12700">
          <a:solidFill>
            <a:srgbClr val="003300"/>
          </a:solidFill>
          <a:round/>
          <a:headEnd/>
          <a:tailEnd type="triangle" w="med" len="lg"/>
        </a:ln>
        <a:effectLst/>
      </xdr:spPr>
    </xdr:cxnSp>
    <xdr:clientData/>
  </xdr:twoCellAnchor>
  <xdr:twoCellAnchor>
    <xdr:from>
      <xdr:col>14</xdr:col>
      <xdr:colOff>550635</xdr:colOff>
      <xdr:row>17</xdr:row>
      <xdr:rowOff>110218</xdr:rowOff>
    </xdr:from>
    <xdr:to>
      <xdr:col>16</xdr:col>
      <xdr:colOff>385534</xdr:colOff>
      <xdr:row>30</xdr:row>
      <xdr:rowOff>173718</xdr:rowOff>
    </xdr:to>
    <xdr:cxnSp macro="">
      <xdr:nvCxnSpPr>
        <xdr:cNvPr id="36" name="AutoShape 9"/>
        <xdr:cNvCxnSpPr>
          <a:cxnSpLocks noChangeShapeType="1"/>
        </xdr:cNvCxnSpPr>
      </xdr:nvCxnSpPr>
      <xdr:spPr bwMode="auto">
        <a:xfrm flipV="1">
          <a:off x="9085035" y="3348718"/>
          <a:ext cx="1054099" cy="2540000"/>
        </a:xfrm>
        <a:prstGeom prst="straightConnector1">
          <a:avLst/>
        </a:prstGeom>
        <a:noFill/>
        <a:ln w="12700">
          <a:solidFill>
            <a:srgbClr val="003300"/>
          </a:solidFill>
          <a:round/>
          <a:headEnd/>
          <a:tailEnd type="triangle" w="med" len="lg"/>
        </a:ln>
        <a:effectLst/>
      </xdr:spPr>
    </xdr:cxnSp>
    <xdr:clientData/>
  </xdr:twoCellAnchor>
  <xdr:twoCellAnchor>
    <xdr:from>
      <xdr:col>8</xdr:col>
      <xdr:colOff>326572</xdr:colOff>
      <xdr:row>20</xdr:row>
      <xdr:rowOff>136071</xdr:rowOff>
    </xdr:from>
    <xdr:to>
      <xdr:col>11</xdr:col>
      <xdr:colOff>407534</xdr:colOff>
      <xdr:row>20</xdr:row>
      <xdr:rowOff>139246</xdr:rowOff>
    </xdr:to>
    <xdr:cxnSp macro="">
      <xdr:nvCxnSpPr>
        <xdr:cNvPr id="37" name="AutoShape 42"/>
        <xdr:cNvCxnSpPr>
          <a:cxnSpLocks noChangeShapeType="1"/>
        </xdr:cNvCxnSpPr>
      </xdr:nvCxnSpPr>
      <xdr:spPr bwMode="auto">
        <a:xfrm flipV="1">
          <a:off x="5203372" y="3946071"/>
          <a:ext cx="1909762" cy="3175"/>
        </a:xfrm>
        <a:prstGeom prst="straightConnector1">
          <a:avLst/>
        </a:prstGeom>
        <a:noFill/>
        <a:ln w="12700">
          <a:solidFill>
            <a:srgbClr val="003300"/>
          </a:solidFill>
          <a:round/>
          <a:headEnd/>
          <a:tailEnd type="triangle" w="med" len="lg"/>
        </a:ln>
        <a:effectLst/>
      </xdr:spPr>
    </xdr:cxnSp>
    <xdr:clientData/>
  </xdr:twoCellAnchor>
  <xdr:twoCellAnchor>
    <xdr:from>
      <xdr:col>8</xdr:col>
      <xdr:colOff>29936</xdr:colOff>
      <xdr:row>24</xdr:row>
      <xdr:rowOff>84364</xdr:rowOff>
    </xdr:from>
    <xdr:to>
      <xdr:col>11</xdr:col>
      <xdr:colOff>110898</xdr:colOff>
      <xdr:row>24</xdr:row>
      <xdr:rowOff>87539</xdr:rowOff>
    </xdr:to>
    <xdr:cxnSp macro="">
      <xdr:nvCxnSpPr>
        <xdr:cNvPr id="38" name="AutoShape 42"/>
        <xdr:cNvCxnSpPr>
          <a:cxnSpLocks noChangeShapeType="1"/>
        </xdr:cNvCxnSpPr>
      </xdr:nvCxnSpPr>
      <xdr:spPr bwMode="auto">
        <a:xfrm flipV="1">
          <a:off x="4906736" y="4656364"/>
          <a:ext cx="1909762" cy="3175"/>
        </a:xfrm>
        <a:prstGeom prst="straightConnector1">
          <a:avLst/>
        </a:prstGeom>
        <a:noFill/>
        <a:ln w="12700">
          <a:solidFill>
            <a:srgbClr val="003300"/>
          </a:solidFill>
          <a:round/>
          <a:headEnd/>
          <a:tailEnd type="triangle" w="med" len="lg"/>
        </a:ln>
        <a:effectLst/>
      </xdr:spPr>
    </xdr:cxnSp>
    <xdr:clientData/>
  </xdr:twoCellAnchor>
  <xdr:twoCellAnchor>
    <xdr:from>
      <xdr:col>7</xdr:col>
      <xdr:colOff>263979</xdr:colOff>
      <xdr:row>30</xdr:row>
      <xdr:rowOff>5443</xdr:rowOff>
    </xdr:from>
    <xdr:to>
      <xdr:col>10</xdr:col>
      <xdr:colOff>344942</xdr:colOff>
      <xdr:row>30</xdr:row>
      <xdr:rowOff>8618</xdr:rowOff>
    </xdr:to>
    <xdr:cxnSp macro="">
      <xdr:nvCxnSpPr>
        <xdr:cNvPr id="39" name="AutoShape 42"/>
        <xdr:cNvCxnSpPr>
          <a:cxnSpLocks noChangeShapeType="1"/>
        </xdr:cNvCxnSpPr>
      </xdr:nvCxnSpPr>
      <xdr:spPr bwMode="auto">
        <a:xfrm flipV="1">
          <a:off x="4531179" y="5720443"/>
          <a:ext cx="1909763" cy="3175"/>
        </a:xfrm>
        <a:prstGeom prst="straightConnector1">
          <a:avLst/>
        </a:prstGeom>
        <a:noFill/>
        <a:ln w="12700">
          <a:solidFill>
            <a:srgbClr val="003300"/>
          </a:solidFill>
          <a:round/>
          <a:headEnd/>
          <a:tailEnd type="triangle" w="med" len="lg"/>
        </a:ln>
        <a:effectLst/>
      </xdr:spPr>
    </xdr:cxnSp>
    <xdr:clientData/>
  </xdr:twoCellAnchor>
  <xdr:twoCellAnchor>
    <xdr:from>
      <xdr:col>12</xdr:col>
      <xdr:colOff>274865</xdr:colOff>
      <xdr:row>25</xdr:row>
      <xdr:rowOff>43542</xdr:rowOff>
    </xdr:from>
    <xdr:to>
      <xdr:col>15</xdr:col>
      <xdr:colOff>355828</xdr:colOff>
      <xdr:row>25</xdr:row>
      <xdr:rowOff>46717</xdr:rowOff>
    </xdr:to>
    <xdr:cxnSp macro="">
      <xdr:nvCxnSpPr>
        <xdr:cNvPr id="40" name="AutoShape 42"/>
        <xdr:cNvCxnSpPr>
          <a:cxnSpLocks noChangeShapeType="1"/>
        </xdr:cNvCxnSpPr>
      </xdr:nvCxnSpPr>
      <xdr:spPr bwMode="auto">
        <a:xfrm flipV="1">
          <a:off x="7590065" y="4806042"/>
          <a:ext cx="1909763" cy="3175"/>
        </a:xfrm>
        <a:prstGeom prst="straightConnector1">
          <a:avLst/>
        </a:prstGeom>
        <a:noFill/>
        <a:ln w="12700">
          <a:solidFill>
            <a:srgbClr val="003300"/>
          </a:solidFill>
          <a:round/>
          <a:headEnd/>
          <a:tailEnd type="triangle" w="med" len="lg"/>
        </a:ln>
        <a:effectLst/>
      </xdr:spPr>
    </xdr:cxnSp>
    <xdr:clientData/>
  </xdr:twoCellAnchor>
  <xdr:twoCellAnchor>
    <xdr:from>
      <xdr:col>12</xdr:col>
      <xdr:colOff>549729</xdr:colOff>
      <xdr:row>21</xdr:row>
      <xdr:rowOff>127908</xdr:rowOff>
    </xdr:from>
    <xdr:to>
      <xdr:col>16</xdr:col>
      <xdr:colOff>18370</xdr:colOff>
      <xdr:row>21</xdr:row>
      <xdr:rowOff>131083</xdr:rowOff>
    </xdr:to>
    <xdr:cxnSp macro="">
      <xdr:nvCxnSpPr>
        <xdr:cNvPr id="41" name="AutoShape 42"/>
        <xdr:cNvCxnSpPr>
          <a:cxnSpLocks noChangeShapeType="1"/>
        </xdr:cNvCxnSpPr>
      </xdr:nvCxnSpPr>
      <xdr:spPr bwMode="auto">
        <a:xfrm flipV="1">
          <a:off x="7864929" y="4128408"/>
          <a:ext cx="1907041" cy="3175"/>
        </a:xfrm>
        <a:prstGeom prst="straightConnector1">
          <a:avLst/>
        </a:prstGeom>
        <a:noFill/>
        <a:ln w="12700">
          <a:solidFill>
            <a:srgbClr val="003300"/>
          </a:solidFill>
          <a:round/>
          <a:headEnd/>
          <a:tailEnd type="triangle" w="med" len="lg"/>
        </a:ln>
        <a:effectLst/>
      </xdr:spPr>
    </xdr:cxnSp>
    <xdr:clientData/>
  </xdr:twoCellAnchor>
  <xdr:twoCellAnchor>
    <xdr:from>
      <xdr:col>11</xdr:col>
      <xdr:colOff>470807</xdr:colOff>
      <xdr:row>30</xdr:row>
      <xdr:rowOff>21771</xdr:rowOff>
    </xdr:from>
    <xdr:to>
      <xdr:col>14</xdr:col>
      <xdr:colOff>551770</xdr:colOff>
      <xdr:row>30</xdr:row>
      <xdr:rowOff>24946</xdr:rowOff>
    </xdr:to>
    <xdr:cxnSp macro="">
      <xdr:nvCxnSpPr>
        <xdr:cNvPr id="42" name="AutoShape 42"/>
        <xdr:cNvCxnSpPr>
          <a:cxnSpLocks noChangeShapeType="1"/>
        </xdr:cNvCxnSpPr>
      </xdr:nvCxnSpPr>
      <xdr:spPr bwMode="auto">
        <a:xfrm flipV="1">
          <a:off x="7176407" y="5736771"/>
          <a:ext cx="1909763" cy="3175"/>
        </a:xfrm>
        <a:prstGeom prst="straightConnector1">
          <a:avLst/>
        </a:prstGeom>
        <a:noFill/>
        <a:ln w="12700">
          <a:solidFill>
            <a:srgbClr val="003300"/>
          </a:solidFill>
          <a:round/>
          <a:headEnd/>
          <a:tailEnd type="triangle" w="med" len="lg"/>
        </a:ln>
        <a:effectLst/>
      </xdr:spPr>
    </xdr:cxnSp>
    <xdr:clientData/>
  </xdr:twoCellAnchor>
  <xdr:twoCellAnchor>
    <xdr:from>
      <xdr:col>8</xdr:col>
      <xdr:colOff>451530</xdr:colOff>
      <xdr:row>31</xdr:row>
      <xdr:rowOff>92075</xdr:rowOff>
    </xdr:from>
    <xdr:to>
      <xdr:col>12</xdr:col>
      <xdr:colOff>526626</xdr:colOff>
      <xdr:row>33</xdr:row>
      <xdr:rowOff>80407</xdr:rowOff>
    </xdr:to>
    <xdr:sp macro="" textlink="">
      <xdr:nvSpPr>
        <xdr:cNvPr id="43" name="Text Box 7"/>
        <xdr:cNvSpPr txBox="1">
          <a:spLocks noChangeArrowheads="1"/>
        </xdr:cNvSpPr>
      </xdr:nvSpPr>
      <xdr:spPr bwMode="auto">
        <a:xfrm>
          <a:off x="5328330" y="5997575"/>
          <a:ext cx="2513496" cy="369332"/>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pPr algn="ctr"/>
          <a:r>
            <a:rPr lang="pt-BR" sz="1800" b="1">
              <a:solidFill>
                <a:schemeClr val="accent2"/>
              </a:solidFill>
            </a:rPr>
            <a:t>Mão</a:t>
          </a:r>
          <a:r>
            <a:rPr lang="pt-BR" sz="1800" b="1" baseline="0">
              <a:solidFill>
                <a:schemeClr val="accent2"/>
              </a:solidFill>
            </a:rPr>
            <a:t> de Obra</a:t>
          </a:r>
          <a:endParaRPr lang="pt-BR" sz="1800" b="1">
            <a:solidFill>
              <a:schemeClr val="accent2"/>
            </a:solidFill>
          </a:endParaRPr>
        </a:p>
      </xdr:txBody>
    </xdr:sp>
    <xdr:clientData/>
  </xdr:twoCellAnchor>
  <xdr:twoCellAnchor>
    <xdr:from>
      <xdr:col>12</xdr:col>
      <xdr:colOff>549500</xdr:colOff>
      <xdr:row>31</xdr:row>
      <xdr:rowOff>53975</xdr:rowOff>
    </xdr:from>
    <xdr:to>
      <xdr:col>17</xdr:col>
      <xdr:colOff>12275</xdr:colOff>
      <xdr:row>33</xdr:row>
      <xdr:rowOff>42307</xdr:rowOff>
    </xdr:to>
    <xdr:sp macro="" textlink="">
      <xdr:nvSpPr>
        <xdr:cNvPr id="44" name="Text Box 7"/>
        <xdr:cNvSpPr txBox="1">
          <a:spLocks noChangeArrowheads="1"/>
        </xdr:cNvSpPr>
      </xdr:nvSpPr>
      <xdr:spPr bwMode="auto">
        <a:xfrm>
          <a:off x="7864700" y="5959475"/>
          <a:ext cx="2510775" cy="369332"/>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pPr algn="ctr"/>
          <a:r>
            <a:rPr lang="pt-BR" sz="1800" b="1">
              <a:solidFill>
                <a:schemeClr val="accent2"/>
              </a:solidFill>
            </a:rPr>
            <a:t>Meio</a:t>
          </a:r>
          <a:r>
            <a:rPr lang="pt-BR" sz="1800" b="1" baseline="0">
              <a:solidFill>
                <a:schemeClr val="accent2"/>
              </a:solidFill>
            </a:rPr>
            <a:t> Ambiente</a:t>
          </a:r>
          <a:endParaRPr lang="pt-BR" sz="1800" b="1">
            <a:solidFill>
              <a:schemeClr val="accent2"/>
            </a:solidFill>
          </a:endParaRPr>
        </a:p>
      </xdr:txBody>
    </xdr:sp>
    <xdr:clientData/>
  </xdr:twoCellAnchor>
  <xdr:twoCellAnchor>
    <xdr:from>
      <xdr:col>10</xdr:col>
      <xdr:colOff>571501</xdr:colOff>
      <xdr:row>5</xdr:row>
      <xdr:rowOff>149678</xdr:rowOff>
    </xdr:from>
    <xdr:to>
      <xdr:col>13</xdr:col>
      <xdr:colOff>603179</xdr:colOff>
      <xdr:row>9</xdr:row>
      <xdr:rowOff>99411</xdr:rowOff>
    </xdr:to>
    <xdr:sp macro="" textlink="">
      <xdr:nvSpPr>
        <xdr:cNvPr id="45" name="Rectangle 47"/>
        <xdr:cNvSpPr>
          <a:spLocks noChangeArrowheads="1"/>
        </xdr:cNvSpPr>
      </xdr:nvSpPr>
      <xdr:spPr bwMode="auto">
        <a:xfrm>
          <a:off x="6667501" y="1102178"/>
          <a:ext cx="1860478" cy="711733"/>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kern="1200">
              <a:solidFill>
                <a:schemeClr val="tx1"/>
              </a:solidFill>
              <a:latin typeface="Arial" charset="0"/>
              <a:ea typeface="+mn-ea"/>
              <a:cs typeface="+mn-cs"/>
            </a:rPr>
            <a:t>Baixa</a:t>
          </a:r>
          <a:r>
            <a:rPr lang="pt-BR" sz="1400" kern="1200" baseline="0">
              <a:solidFill>
                <a:schemeClr val="tx1"/>
              </a:solidFill>
              <a:latin typeface="Arial" charset="0"/>
              <a:ea typeface="+mn-ea"/>
              <a:cs typeface="+mn-cs"/>
            </a:rPr>
            <a:t> qualidade do material da tubulação</a:t>
          </a:r>
          <a:endParaRPr lang="pt-BR" sz="1400" kern="1200">
            <a:solidFill>
              <a:schemeClr val="tx1"/>
            </a:solidFill>
            <a:latin typeface="Arial" charset="0"/>
            <a:ea typeface="+mn-ea"/>
            <a:cs typeface="+mn-cs"/>
          </a:endParaRPr>
        </a:p>
      </xdr:txBody>
    </xdr:sp>
    <xdr:clientData/>
  </xdr:twoCellAnchor>
  <xdr:twoCellAnchor>
    <xdr:from>
      <xdr:col>11</xdr:col>
      <xdr:colOff>179614</xdr:colOff>
      <xdr:row>9</xdr:row>
      <xdr:rowOff>125186</xdr:rowOff>
    </xdr:from>
    <xdr:to>
      <xdr:col>14</xdr:col>
      <xdr:colOff>211293</xdr:colOff>
      <xdr:row>12</xdr:row>
      <xdr:rowOff>58953</xdr:rowOff>
    </xdr:to>
    <xdr:sp macro="" textlink="">
      <xdr:nvSpPr>
        <xdr:cNvPr id="46" name="Rectangle 47"/>
        <xdr:cNvSpPr>
          <a:spLocks noChangeArrowheads="1"/>
        </xdr:cNvSpPr>
      </xdr:nvSpPr>
      <xdr:spPr bwMode="auto">
        <a:xfrm>
          <a:off x="6885214" y="1839686"/>
          <a:ext cx="1860479" cy="505267"/>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kern="1200">
              <a:solidFill>
                <a:schemeClr val="tx1"/>
              </a:solidFill>
              <a:latin typeface="Arial" charset="0"/>
              <a:ea typeface="+mn-ea"/>
              <a:cs typeface="+mn-cs"/>
            </a:rPr>
            <a:t>Variação do tamanho</a:t>
          </a:r>
          <a:r>
            <a:rPr lang="pt-BR" sz="1400" kern="1200" baseline="0">
              <a:solidFill>
                <a:schemeClr val="tx1"/>
              </a:solidFill>
              <a:latin typeface="Arial" charset="0"/>
              <a:ea typeface="+mn-ea"/>
              <a:cs typeface="+mn-cs"/>
            </a:rPr>
            <a:t> das tubulações</a:t>
          </a:r>
          <a:endParaRPr lang="pt-BR" sz="1400" kern="1200">
            <a:solidFill>
              <a:schemeClr val="tx1"/>
            </a:solidFill>
            <a:latin typeface="Arial" charset="0"/>
            <a:ea typeface="+mn-ea"/>
            <a:cs typeface="+mn-cs"/>
          </a:endParaRPr>
        </a:p>
      </xdr:txBody>
    </xdr:sp>
    <xdr:clientData/>
  </xdr:twoCellAnchor>
  <xdr:twoCellAnchor>
    <xdr:from>
      <xdr:col>11</xdr:col>
      <xdr:colOff>359228</xdr:colOff>
      <xdr:row>13</xdr:row>
      <xdr:rowOff>100693</xdr:rowOff>
    </xdr:from>
    <xdr:to>
      <xdr:col>14</xdr:col>
      <xdr:colOff>390907</xdr:colOff>
      <xdr:row>15</xdr:row>
      <xdr:rowOff>18493</xdr:rowOff>
    </xdr:to>
    <xdr:sp macro="" textlink="">
      <xdr:nvSpPr>
        <xdr:cNvPr id="47" name="Rectangle 47"/>
        <xdr:cNvSpPr>
          <a:spLocks noChangeArrowheads="1"/>
        </xdr:cNvSpPr>
      </xdr:nvSpPr>
      <xdr:spPr bwMode="auto">
        <a:xfrm>
          <a:off x="7064828" y="2577193"/>
          <a:ext cx="1860479" cy="298800"/>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kern="1200">
              <a:solidFill>
                <a:schemeClr val="tx1"/>
              </a:solidFill>
              <a:latin typeface="Arial" charset="0"/>
              <a:ea typeface="+mn-ea"/>
              <a:cs typeface="+mn-cs"/>
            </a:rPr>
            <a:t>Água</a:t>
          </a:r>
          <a:r>
            <a:rPr lang="pt-BR" sz="1400" kern="1200" baseline="0">
              <a:solidFill>
                <a:schemeClr val="tx1"/>
              </a:solidFill>
              <a:latin typeface="Arial" charset="0"/>
              <a:ea typeface="+mn-ea"/>
              <a:cs typeface="+mn-cs"/>
            </a:rPr>
            <a:t> contaminada</a:t>
          </a:r>
          <a:endParaRPr lang="pt-BR" sz="1400" kern="1200">
            <a:solidFill>
              <a:schemeClr val="tx1"/>
            </a:solidFill>
            <a:latin typeface="Arial" charset="0"/>
            <a:ea typeface="+mn-ea"/>
            <a:cs typeface="+mn-cs"/>
          </a:endParaRPr>
        </a:p>
      </xdr:txBody>
    </xdr:sp>
    <xdr:clientData/>
  </xdr:twoCellAnchor>
  <xdr:twoCellAnchor>
    <xdr:from>
      <xdr:col>13</xdr:col>
      <xdr:colOff>27214</xdr:colOff>
      <xdr:row>17</xdr:row>
      <xdr:rowOff>108857</xdr:rowOff>
    </xdr:from>
    <xdr:to>
      <xdr:col>16</xdr:col>
      <xdr:colOff>58893</xdr:colOff>
      <xdr:row>21</xdr:row>
      <xdr:rowOff>58590</xdr:rowOff>
    </xdr:to>
    <xdr:sp macro="" textlink="">
      <xdr:nvSpPr>
        <xdr:cNvPr id="48" name="Rectangle 47"/>
        <xdr:cNvSpPr>
          <a:spLocks noChangeArrowheads="1"/>
        </xdr:cNvSpPr>
      </xdr:nvSpPr>
      <xdr:spPr bwMode="auto">
        <a:xfrm>
          <a:off x="7952014" y="3347357"/>
          <a:ext cx="1860479" cy="711733"/>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kern="1200">
              <a:solidFill>
                <a:schemeClr val="tx1"/>
              </a:solidFill>
              <a:latin typeface="Arial" charset="0"/>
              <a:ea typeface="+mn-ea"/>
              <a:cs typeface="+mn-cs"/>
            </a:rPr>
            <a:t>Local imprópio para instalação do</a:t>
          </a:r>
          <a:r>
            <a:rPr lang="pt-BR" sz="1400" kern="1200" baseline="0">
              <a:solidFill>
                <a:schemeClr val="tx1"/>
              </a:solidFill>
              <a:latin typeface="Arial" charset="0"/>
              <a:ea typeface="+mn-ea"/>
              <a:cs typeface="+mn-cs"/>
            </a:rPr>
            <a:t> equipamento</a:t>
          </a:r>
          <a:endParaRPr lang="pt-BR" sz="1400" kern="1200">
            <a:solidFill>
              <a:schemeClr val="tx1"/>
            </a:solidFill>
            <a:latin typeface="Arial" charset="0"/>
            <a:ea typeface="+mn-ea"/>
            <a:cs typeface="+mn-cs"/>
          </a:endParaRPr>
        </a:p>
      </xdr:txBody>
    </xdr:sp>
    <xdr:clientData/>
  </xdr:twoCellAnchor>
  <xdr:twoCellAnchor>
    <xdr:from>
      <xdr:col>12</xdr:col>
      <xdr:colOff>258536</xdr:colOff>
      <xdr:row>21</xdr:row>
      <xdr:rowOff>149679</xdr:rowOff>
    </xdr:from>
    <xdr:to>
      <xdr:col>15</xdr:col>
      <xdr:colOff>290215</xdr:colOff>
      <xdr:row>25</xdr:row>
      <xdr:rowOff>99412</xdr:rowOff>
    </xdr:to>
    <xdr:sp macro="" textlink="">
      <xdr:nvSpPr>
        <xdr:cNvPr id="49" name="Rectangle 47"/>
        <xdr:cNvSpPr>
          <a:spLocks noChangeArrowheads="1"/>
        </xdr:cNvSpPr>
      </xdr:nvSpPr>
      <xdr:spPr bwMode="auto">
        <a:xfrm>
          <a:off x="7573736" y="4150179"/>
          <a:ext cx="1860479" cy="711733"/>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kern="1200">
              <a:solidFill>
                <a:schemeClr val="tx1"/>
              </a:solidFill>
              <a:latin typeface="Arial" charset="0"/>
              <a:ea typeface="+mn-ea"/>
              <a:cs typeface="+mn-cs"/>
            </a:rPr>
            <a:t>Variação da temperatura da area do chiller</a:t>
          </a:r>
        </a:p>
      </xdr:txBody>
    </xdr:sp>
    <xdr:clientData/>
  </xdr:twoCellAnchor>
  <xdr:twoCellAnchor>
    <xdr:from>
      <xdr:col>11</xdr:col>
      <xdr:colOff>503464</xdr:colOff>
      <xdr:row>26</xdr:row>
      <xdr:rowOff>54428</xdr:rowOff>
    </xdr:from>
    <xdr:to>
      <xdr:col>14</xdr:col>
      <xdr:colOff>535143</xdr:colOff>
      <xdr:row>30</xdr:row>
      <xdr:rowOff>4161</xdr:rowOff>
    </xdr:to>
    <xdr:sp macro="" textlink="">
      <xdr:nvSpPr>
        <xdr:cNvPr id="50" name="Rectangle 47"/>
        <xdr:cNvSpPr>
          <a:spLocks noChangeArrowheads="1"/>
        </xdr:cNvSpPr>
      </xdr:nvSpPr>
      <xdr:spPr bwMode="auto">
        <a:xfrm>
          <a:off x="7209064" y="5007428"/>
          <a:ext cx="1860479" cy="711733"/>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kern="1200">
              <a:solidFill>
                <a:schemeClr val="tx1"/>
              </a:solidFill>
              <a:latin typeface="Arial" charset="0"/>
              <a:ea typeface="+mn-ea"/>
              <a:cs typeface="+mn-cs"/>
            </a:rPr>
            <a:t>Mal dimensionamento do local de instalação</a:t>
          </a:r>
        </a:p>
      </xdr:txBody>
    </xdr:sp>
    <xdr:clientData/>
  </xdr:twoCellAnchor>
  <xdr:twoCellAnchor>
    <xdr:from>
      <xdr:col>8</xdr:col>
      <xdr:colOff>435429</xdr:colOff>
      <xdr:row>18</xdr:row>
      <xdr:rowOff>0</xdr:rowOff>
    </xdr:from>
    <xdr:to>
      <xdr:col>11</xdr:col>
      <xdr:colOff>467107</xdr:colOff>
      <xdr:row>19</xdr:row>
      <xdr:rowOff>108300</xdr:rowOff>
    </xdr:to>
    <xdr:sp macro="" textlink="">
      <xdr:nvSpPr>
        <xdr:cNvPr id="51" name="Rectangle 47"/>
        <xdr:cNvSpPr>
          <a:spLocks noChangeArrowheads="1"/>
        </xdr:cNvSpPr>
      </xdr:nvSpPr>
      <xdr:spPr bwMode="auto">
        <a:xfrm>
          <a:off x="5312229" y="3429000"/>
          <a:ext cx="1860478" cy="298800"/>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kern="1200">
              <a:solidFill>
                <a:schemeClr val="tx1"/>
              </a:solidFill>
              <a:latin typeface="Arial" charset="0"/>
              <a:ea typeface="+mn-ea"/>
              <a:cs typeface="+mn-cs"/>
            </a:rPr>
            <a:t>Equipe desmotivada</a:t>
          </a:r>
        </a:p>
      </xdr:txBody>
    </xdr:sp>
    <xdr:clientData/>
  </xdr:twoCellAnchor>
  <xdr:twoCellAnchor>
    <xdr:from>
      <xdr:col>8</xdr:col>
      <xdr:colOff>176893</xdr:colOff>
      <xdr:row>21</xdr:row>
      <xdr:rowOff>136072</xdr:rowOff>
    </xdr:from>
    <xdr:to>
      <xdr:col>11</xdr:col>
      <xdr:colOff>208571</xdr:colOff>
      <xdr:row>24</xdr:row>
      <xdr:rowOff>69839</xdr:rowOff>
    </xdr:to>
    <xdr:sp macro="" textlink="">
      <xdr:nvSpPr>
        <xdr:cNvPr id="52" name="Rectangle 47"/>
        <xdr:cNvSpPr>
          <a:spLocks noChangeArrowheads="1"/>
        </xdr:cNvSpPr>
      </xdr:nvSpPr>
      <xdr:spPr bwMode="auto">
        <a:xfrm>
          <a:off x="5053693" y="4136572"/>
          <a:ext cx="1860478" cy="505267"/>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kern="1200">
              <a:solidFill>
                <a:schemeClr val="tx1"/>
              </a:solidFill>
              <a:latin typeface="Arial" charset="0"/>
              <a:ea typeface="+mn-ea"/>
              <a:cs typeface="+mn-cs"/>
            </a:rPr>
            <a:t>Qualificação da equipe deficitária</a:t>
          </a:r>
        </a:p>
      </xdr:txBody>
    </xdr:sp>
    <xdr:clientData/>
  </xdr:twoCellAnchor>
  <xdr:twoCellAnchor>
    <xdr:from>
      <xdr:col>7</xdr:col>
      <xdr:colOff>421821</xdr:colOff>
      <xdr:row>26</xdr:row>
      <xdr:rowOff>68036</xdr:rowOff>
    </xdr:from>
    <xdr:to>
      <xdr:col>10</xdr:col>
      <xdr:colOff>453500</xdr:colOff>
      <xdr:row>29</xdr:row>
      <xdr:rowOff>1803</xdr:rowOff>
    </xdr:to>
    <xdr:sp macro="" textlink="">
      <xdr:nvSpPr>
        <xdr:cNvPr id="53" name="Rectangle 47"/>
        <xdr:cNvSpPr>
          <a:spLocks noChangeArrowheads="1"/>
        </xdr:cNvSpPr>
      </xdr:nvSpPr>
      <xdr:spPr bwMode="auto">
        <a:xfrm>
          <a:off x="4689021" y="5021036"/>
          <a:ext cx="1860479" cy="505267"/>
        </a:xfrm>
        <a:prstGeom prst="rect">
          <a:avLst/>
        </a:prstGeom>
        <a:noFill/>
        <a:ln w="9525">
          <a:noFill/>
          <a:miter lim="800000"/>
          <a:headEnd/>
          <a:tailEnd/>
        </a:ln>
        <a:effectLst/>
      </xdr:spPr>
      <xdr:txBody>
        <a:bodyPr wrap="square">
          <a:spAutoFit/>
        </a:bodyPr>
        <a:lstStyle>
          <a:defPPr>
            <a:defRPr lang="en-US"/>
          </a:defPPr>
          <a:lvl1pPr algn="ctr" rtl="0" fontAlgn="base">
            <a:spcBef>
              <a:spcPct val="0"/>
            </a:spcBef>
            <a:spcAft>
              <a:spcPct val="0"/>
            </a:spcAft>
            <a:defRPr sz="1200" kern="1200">
              <a:solidFill>
                <a:schemeClr val="tx1"/>
              </a:solidFill>
              <a:latin typeface="Arial" charset="0"/>
              <a:ea typeface="+mn-ea"/>
              <a:cs typeface="+mn-cs"/>
            </a:defRPr>
          </a:lvl1pPr>
          <a:lvl2pPr marL="457200" algn="ctr" rtl="0" fontAlgn="base">
            <a:spcBef>
              <a:spcPct val="0"/>
            </a:spcBef>
            <a:spcAft>
              <a:spcPct val="0"/>
            </a:spcAft>
            <a:defRPr sz="1200" kern="1200">
              <a:solidFill>
                <a:schemeClr val="tx1"/>
              </a:solidFill>
              <a:latin typeface="Arial" charset="0"/>
              <a:ea typeface="+mn-ea"/>
              <a:cs typeface="+mn-cs"/>
            </a:defRPr>
          </a:lvl2pPr>
          <a:lvl3pPr marL="914400" algn="ctr" rtl="0" fontAlgn="base">
            <a:spcBef>
              <a:spcPct val="0"/>
            </a:spcBef>
            <a:spcAft>
              <a:spcPct val="0"/>
            </a:spcAft>
            <a:defRPr sz="1200" kern="1200">
              <a:solidFill>
                <a:schemeClr val="tx1"/>
              </a:solidFill>
              <a:latin typeface="Arial" charset="0"/>
              <a:ea typeface="+mn-ea"/>
              <a:cs typeface="+mn-cs"/>
            </a:defRPr>
          </a:lvl3pPr>
          <a:lvl4pPr marL="1371600" algn="ctr" rtl="0" fontAlgn="base">
            <a:spcBef>
              <a:spcPct val="0"/>
            </a:spcBef>
            <a:spcAft>
              <a:spcPct val="0"/>
            </a:spcAft>
            <a:defRPr sz="1200" kern="1200">
              <a:solidFill>
                <a:schemeClr val="tx1"/>
              </a:solidFill>
              <a:latin typeface="Arial" charset="0"/>
              <a:ea typeface="+mn-ea"/>
              <a:cs typeface="+mn-cs"/>
            </a:defRPr>
          </a:lvl4pPr>
          <a:lvl5pPr marL="1828800" algn="ctr" rtl="0" fontAlgn="base">
            <a:spcBef>
              <a:spcPct val="0"/>
            </a:spcBef>
            <a:spcAft>
              <a:spcPct val="0"/>
            </a:spcAft>
            <a:defRPr sz="1200" kern="1200">
              <a:solidFill>
                <a:schemeClr val="tx1"/>
              </a:solidFill>
              <a:latin typeface="Arial" charset="0"/>
              <a:ea typeface="+mn-ea"/>
              <a:cs typeface="+mn-cs"/>
            </a:defRPr>
          </a:lvl5pPr>
          <a:lvl6pPr marL="2286000" algn="l" defTabSz="914400" rtl="0" eaLnBrk="1" latinLnBrk="0" hangingPunct="1">
            <a:defRPr sz="1200" kern="1200">
              <a:solidFill>
                <a:schemeClr val="tx1"/>
              </a:solidFill>
              <a:latin typeface="Arial" charset="0"/>
              <a:ea typeface="+mn-ea"/>
              <a:cs typeface="+mn-cs"/>
            </a:defRPr>
          </a:lvl6pPr>
          <a:lvl7pPr marL="2743200" algn="l" defTabSz="914400" rtl="0" eaLnBrk="1" latinLnBrk="0" hangingPunct="1">
            <a:defRPr sz="1200" kern="1200">
              <a:solidFill>
                <a:schemeClr val="tx1"/>
              </a:solidFill>
              <a:latin typeface="Arial" charset="0"/>
              <a:ea typeface="+mn-ea"/>
              <a:cs typeface="+mn-cs"/>
            </a:defRPr>
          </a:lvl7pPr>
          <a:lvl8pPr marL="3200400" algn="l" defTabSz="914400" rtl="0" eaLnBrk="1" latinLnBrk="0" hangingPunct="1">
            <a:defRPr sz="1200" kern="1200">
              <a:solidFill>
                <a:schemeClr val="tx1"/>
              </a:solidFill>
              <a:latin typeface="Arial" charset="0"/>
              <a:ea typeface="+mn-ea"/>
              <a:cs typeface="+mn-cs"/>
            </a:defRPr>
          </a:lvl8pPr>
          <a:lvl9pPr marL="3657600" algn="l" defTabSz="914400" rtl="0" eaLnBrk="1" latinLnBrk="0" hangingPunct="1">
            <a:defRPr sz="1200" kern="1200">
              <a:solidFill>
                <a:schemeClr val="tx1"/>
              </a:solidFill>
              <a:latin typeface="Arial" charset="0"/>
              <a:ea typeface="+mn-ea"/>
              <a:cs typeface="+mn-cs"/>
            </a:defRPr>
          </a:lvl9pPr>
        </a:lstStyle>
        <a:p>
          <a:r>
            <a:rPr lang="pt-BR" sz="1400" kern="1200">
              <a:solidFill>
                <a:schemeClr val="tx1"/>
              </a:solidFill>
              <a:latin typeface="Arial" charset="0"/>
              <a:ea typeface="+mn-ea"/>
              <a:cs typeface="+mn-cs"/>
            </a:rPr>
            <a:t>Equipe</a:t>
          </a:r>
          <a:r>
            <a:rPr lang="pt-BR" sz="1400" kern="1200" baseline="0">
              <a:solidFill>
                <a:schemeClr val="tx1"/>
              </a:solidFill>
              <a:latin typeface="Arial" charset="0"/>
              <a:ea typeface="+mn-ea"/>
              <a:cs typeface="+mn-cs"/>
            </a:rPr>
            <a:t> sem treinamento</a:t>
          </a:r>
          <a:endParaRPr lang="pt-BR" sz="1400" kern="1200">
            <a:solidFill>
              <a:schemeClr val="tx1"/>
            </a:solidFill>
            <a:latin typeface="Arial" charset="0"/>
            <a:ea typeface="+mn-ea"/>
            <a:cs typeface="+mn-cs"/>
          </a:endParaRP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99"/>
  <sheetViews>
    <sheetView workbookViewId="0">
      <selection activeCell="C8" sqref="C8:J8"/>
    </sheetView>
  </sheetViews>
  <sheetFormatPr defaultColWidth="14.42578125" defaultRowHeight="15" customHeight="1"/>
  <cols>
    <col min="1" max="26" width="8.7109375" customWidth="1"/>
  </cols>
  <sheetData>
    <row r="3" spans="1:10" ht="30.75" customHeight="1"/>
    <row r="4" spans="1:10">
      <c r="A4" s="103" t="s">
        <v>118</v>
      </c>
      <c r="B4" s="104"/>
      <c r="C4" s="104"/>
      <c r="D4" s="104"/>
      <c r="E4" s="104"/>
      <c r="F4" s="104"/>
      <c r="G4" s="104"/>
      <c r="H4" s="104"/>
      <c r="I4" s="104"/>
      <c r="J4" s="104"/>
    </row>
    <row r="5" spans="1:10" ht="20.25">
      <c r="A5" s="107" t="s">
        <v>116</v>
      </c>
      <c r="B5" s="104"/>
      <c r="C5" s="104"/>
      <c r="D5" s="104"/>
      <c r="E5" s="104"/>
      <c r="F5" s="104"/>
      <c r="G5" s="104"/>
      <c r="H5" s="104"/>
      <c r="I5" s="104"/>
      <c r="J5" s="104"/>
    </row>
    <row r="7" spans="1:10">
      <c r="A7" s="101" t="s">
        <v>3</v>
      </c>
      <c r="B7" s="100"/>
      <c r="C7" s="100"/>
      <c r="D7" s="100"/>
      <c r="E7" s="100"/>
      <c r="F7" s="100"/>
      <c r="G7" s="100"/>
      <c r="H7" s="100"/>
      <c r="I7" s="100"/>
      <c r="J7" s="95"/>
    </row>
    <row r="8" spans="1:10" ht="18" customHeight="1">
      <c r="A8" s="94" t="s">
        <v>15</v>
      </c>
      <c r="B8" s="95"/>
      <c r="C8" s="102" t="s">
        <v>127</v>
      </c>
      <c r="D8" s="100"/>
      <c r="E8" s="100"/>
      <c r="F8" s="100"/>
      <c r="G8" s="100"/>
      <c r="H8" s="100"/>
      <c r="I8" s="100"/>
      <c r="J8" s="95"/>
    </row>
    <row r="9" spans="1:10" ht="18.75">
      <c r="A9" s="94" t="s">
        <v>21</v>
      </c>
      <c r="B9" s="95"/>
      <c r="C9" s="99" t="s">
        <v>128</v>
      </c>
      <c r="D9" s="105"/>
      <c r="E9" s="105"/>
      <c r="F9" s="105"/>
      <c r="G9" s="105"/>
      <c r="H9" s="105"/>
      <c r="I9" s="105"/>
      <c r="J9" s="106"/>
    </row>
    <row r="10" spans="1:10" ht="15.75">
      <c r="A10" s="94" t="s">
        <v>24</v>
      </c>
      <c r="B10" s="95"/>
      <c r="C10" s="96" t="s">
        <v>117</v>
      </c>
      <c r="D10" s="97"/>
      <c r="E10" s="97"/>
      <c r="F10" s="97"/>
      <c r="G10" s="97"/>
      <c r="H10" s="97"/>
      <c r="I10" s="97"/>
      <c r="J10" s="98"/>
    </row>
    <row r="11" spans="1:10" ht="18" customHeight="1">
      <c r="A11" s="94" t="s">
        <v>28</v>
      </c>
      <c r="B11" s="95"/>
      <c r="C11" s="99" t="s">
        <v>121</v>
      </c>
      <c r="D11" s="100"/>
      <c r="E11" s="100"/>
      <c r="F11" s="100"/>
      <c r="G11" s="100"/>
      <c r="H11" s="100"/>
      <c r="I11" s="100"/>
      <c r="J11" s="95"/>
    </row>
    <row r="12" spans="1:10" ht="18" customHeight="1">
      <c r="A12" s="94" t="s">
        <v>29</v>
      </c>
      <c r="B12" s="95"/>
      <c r="C12" s="99" t="s">
        <v>119</v>
      </c>
      <c r="D12" s="100"/>
      <c r="E12" s="100"/>
      <c r="F12" s="100"/>
      <c r="G12" s="100"/>
      <c r="H12" s="100"/>
      <c r="I12" s="100"/>
      <c r="J12" s="95"/>
    </row>
    <row r="13" spans="1:10" ht="18" customHeight="1">
      <c r="A13" s="94" t="s">
        <v>30</v>
      </c>
      <c r="B13" s="95"/>
      <c r="C13" s="99" t="s">
        <v>120</v>
      </c>
      <c r="D13" s="100"/>
      <c r="E13" s="100"/>
      <c r="F13" s="100"/>
      <c r="G13" s="100"/>
      <c r="H13" s="100"/>
      <c r="I13" s="100"/>
      <c r="J13" s="95"/>
    </row>
    <row r="15" spans="1:10">
      <c r="A15" s="101" t="s">
        <v>31</v>
      </c>
      <c r="B15" s="100"/>
      <c r="C15" s="100"/>
      <c r="D15" s="100"/>
      <c r="E15" s="100"/>
      <c r="F15" s="100"/>
      <c r="G15" s="100"/>
      <c r="H15" s="100"/>
      <c r="I15" s="100"/>
      <c r="J15" s="95"/>
    </row>
    <row r="16" spans="1:10">
      <c r="A16" s="94" t="s">
        <v>32</v>
      </c>
      <c r="B16" s="95"/>
      <c r="C16" s="99" t="s">
        <v>122</v>
      </c>
      <c r="D16" s="100"/>
      <c r="E16" s="100"/>
      <c r="F16" s="100"/>
      <c r="G16" s="100"/>
      <c r="H16" s="100"/>
      <c r="I16" s="100"/>
      <c r="J16" s="95"/>
    </row>
    <row r="17" spans="1:10">
      <c r="A17" s="94" t="s">
        <v>33</v>
      </c>
      <c r="B17" s="95"/>
      <c r="C17" s="99" t="s">
        <v>123</v>
      </c>
      <c r="D17" s="100"/>
      <c r="E17" s="100"/>
      <c r="F17" s="100"/>
      <c r="G17" s="100"/>
      <c r="H17" s="100"/>
      <c r="I17" s="100"/>
      <c r="J17" s="95"/>
    </row>
    <row r="18" spans="1:10">
      <c r="A18" s="94" t="s">
        <v>34</v>
      </c>
      <c r="B18" s="95"/>
      <c r="C18" s="99" t="s">
        <v>124</v>
      </c>
      <c r="D18" s="100"/>
      <c r="E18" s="100"/>
      <c r="F18" s="100"/>
      <c r="G18" s="100"/>
      <c r="H18" s="100"/>
      <c r="I18" s="100"/>
      <c r="J18" s="95"/>
    </row>
    <row r="19" spans="1:10" ht="18" customHeight="1">
      <c r="A19" s="94" t="s">
        <v>35</v>
      </c>
      <c r="B19" s="95"/>
      <c r="C19" s="99" t="s">
        <v>74</v>
      </c>
      <c r="D19" s="100"/>
      <c r="E19" s="100"/>
      <c r="F19" s="100"/>
      <c r="G19" s="100"/>
      <c r="H19" s="100"/>
      <c r="I19" s="100"/>
      <c r="J19" s="95"/>
    </row>
    <row r="20" spans="1:10" ht="15.75" customHeight="1"/>
    <row r="21" spans="1:10" ht="15.75" customHeight="1">
      <c r="A21" s="101" t="s">
        <v>36</v>
      </c>
      <c r="B21" s="100"/>
      <c r="C21" s="100"/>
      <c r="D21" s="100"/>
      <c r="E21" s="100"/>
      <c r="F21" s="100"/>
      <c r="G21" s="100"/>
      <c r="H21" s="100"/>
      <c r="I21" s="100"/>
      <c r="J21" s="95"/>
    </row>
    <row r="22" spans="1:10" ht="15.75" customHeight="1">
      <c r="A22" s="94" t="s">
        <v>38</v>
      </c>
      <c r="B22" s="95"/>
      <c r="C22" s="99" t="s">
        <v>125</v>
      </c>
      <c r="D22" s="100"/>
      <c r="E22" s="100"/>
      <c r="F22" s="100"/>
      <c r="G22" s="100"/>
      <c r="H22" s="100"/>
      <c r="I22" s="100"/>
      <c r="J22" s="95"/>
    </row>
    <row r="23" spans="1:10" ht="15.75" customHeight="1">
      <c r="A23" s="94" t="s">
        <v>39</v>
      </c>
      <c r="B23" s="95"/>
      <c r="C23" s="99" t="s">
        <v>125</v>
      </c>
      <c r="D23" s="100"/>
      <c r="E23" s="100"/>
      <c r="F23" s="100"/>
      <c r="G23" s="100"/>
      <c r="H23" s="100"/>
      <c r="I23" s="100"/>
      <c r="J23" s="95"/>
    </row>
    <row r="24" spans="1:10" ht="15.75" customHeight="1">
      <c r="A24" s="94" t="s">
        <v>40</v>
      </c>
      <c r="B24" s="95"/>
      <c r="C24" s="99" t="s">
        <v>126</v>
      </c>
      <c r="D24" s="100"/>
      <c r="E24" s="100"/>
      <c r="F24" s="100"/>
      <c r="G24" s="100"/>
      <c r="H24" s="100"/>
      <c r="I24" s="100"/>
      <c r="J24" s="95"/>
    </row>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1">
    <mergeCell ref="A23:B23"/>
    <mergeCell ref="C8:J8"/>
    <mergeCell ref="A4:J4"/>
    <mergeCell ref="A7:J7"/>
    <mergeCell ref="C9:J9"/>
    <mergeCell ref="A8:B8"/>
    <mergeCell ref="A9:B9"/>
    <mergeCell ref="A5:J5"/>
    <mergeCell ref="A21:J21"/>
    <mergeCell ref="C17:J17"/>
    <mergeCell ref="C18:J18"/>
    <mergeCell ref="C19:J19"/>
    <mergeCell ref="A18:B18"/>
    <mergeCell ref="A19:B19"/>
    <mergeCell ref="A17:B17"/>
    <mergeCell ref="A24:B24"/>
    <mergeCell ref="A22:B22"/>
    <mergeCell ref="C10:J10"/>
    <mergeCell ref="A10:B10"/>
    <mergeCell ref="C11:J11"/>
    <mergeCell ref="C12:J12"/>
    <mergeCell ref="C13:J13"/>
    <mergeCell ref="A13:B13"/>
    <mergeCell ref="A11:B11"/>
    <mergeCell ref="A12:B12"/>
    <mergeCell ref="C16:J16"/>
    <mergeCell ref="A15:J15"/>
    <mergeCell ref="A16:B16"/>
    <mergeCell ref="C23:J23"/>
    <mergeCell ref="C24:J24"/>
    <mergeCell ref="C22:J22"/>
  </mergeCells>
  <pageMargins left="0.51181102362204722" right="0.51181102362204722" top="0.78740157480314965" bottom="0.78740157480314965" header="0" footer="0"/>
  <pageSetup paperSize="9" orientation="portrait" r:id="rId1"/>
  <headerFooter>
    <oddHeader>&amp;C PROJETO FINAL DE CURSO 1 PLANO DE EXECUÇÃO  DO PROJETO</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S59"/>
  <sheetViews>
    <sheetView workbookViewId="0"/>
  </sheetViews>
  <sheetFormatPr defaultColWidth="9.140625" defaultRowHeight="15" customHeight="1"/>
  <cols>
    <col min="1" max="1" width="6.85546875" style="91" customWidth="1"/>
    <col min="2" max="2" width="19" style="15" customWidth="1"/>
    <col min="3" max="3" width="11.28515625" style="15" customWidth="1"/>
    <col min="4" max="4" width="6.85546875" style="92" hidden="1" customWidth="1"/>
    <col min="5" max="6" width="12" style="15" customWidth="1"/>
    <col min="7" max="7" width="6" style="15" customWidth="1"/>
    <col min="8" max="8" width="8" style="15" bestFit="1" customWidth="1"/>
    <col min="9" max="9" width="12" style="15" customWidth="1"/>
    <col min="10" max="16" width="2.5703125" style="15" customWidth="1"/>
    <col min="17" max="227" width="2.42578125" style="15" customWidth="1"/>
    <col min="228" max="16384" width="9.140625" style="17"/>
  </cols>
  <sheetData>
    <row r="1" spans="1:227" ht="30" customHeight="1">
      <c r="A1" s="13"/>
      <c r="B1" s="14"/>
      <c r="C1" s="14"/>
      <c r="D1" s="14"/>
      <c r="E1" s="14"/>
      <c r="F1" s="14"/>
      <c r="I1" s="16"/>
      <c r="K1" s="117"/>
      <c r="L1" s="117"/>
      <c r="M1" s="117"/>
      <c r="N1" s="117"/>
      <c r="O1" s="117"/>
      <c r="P1" s="117"/>
      <c r="Q1" s="117"/>
      <c r="R1" s="117"/>
      <c r="S1" s="117"/>
      <c r="T1" s="117"/>
      <c r="U1" s="117"/>
      <c r="V1" s="117"/>
      <c r="W1" s="117"/>
      <c r="X1" s="117"/>
      <c r="Y1" s="117"/>
      <c r="Z1" s="117"/>
      <c r="AA1" s="117"/>
      <c r="AB1" s="117"/>
      <c r="AC1" s="117"/>
      <c r="AD1" s="117"/>
      <c r="AE1" s="117"/>
    </row>
    <row r="2" spans="1:227" ht="18" customHeight="1">
      <c r="A2" s="18"/>
      <c r="B2" s="19"/>
      <c r="C2" s="19"/>
      <c r="D2" s="20"/>
      <c r="E2" s="21"/>
      <c r="F2" s="21"/>
      <c r="H2" s="22"/>
    </row>
    <row r="3" spans="1:227">
      <c r="A3" s="18"/>
      <c r="B3" s="23"/>
      <c r="C3" s="24"/>
      <c r="D3" s="24"/>
      <c r="E3" s="24"/>
      <c r="F3" s="24"/>
      <c r="G3" s="24"/>
      <c r="H3" s="22"/>
      <c r="K3" s="25"/>
      <c r="L3" s="25"/>
      <c r="M3" s="25"/>
      <c r="N3" s="25"/>
      <c r="O3" s="25"/>
      <c r="P3" s="25"/>
      <c r="Q3" s="25"/>
      <c r="R3" s="25"/>
      <c r="S3" s="25"/>
      <c r="T3" s="25"/>
      <c r="U3" s="25"/>
      <c r="V3" s="25"/>
      <c r="W3" s="25"/>
      <c r="X3" s="25"/>
      <c r="Y3" s="25"/>
      <c r="Z3" s="25"/>
      <c r="AA3" s="25"/>
    </row>
    <row r="4" spans="1:227" ht="17.25" customHeight="1">
      <c r="A4" s="26"/>
      <c r="B4" s="27" t="s">
        <v>71</v>
      </c>
      <c r="C4" s="28">
        <v>43586</v>
      </c>
      <c r="D4" s="29">
        <v>43130</v>
      </c>
      <c r="E4" s="30"/>
      <c r="F4" s="31"/>
      <c r="G4" s="27" t="s">
        <v>72</v>
      </c>
      <c r="H4" s="32">
        <v>1</v>
      </c>
      <c r="I4" s="33"/>
      <c r="J4" s="34"/>
      <c r="K4" s="113" t="str">
        <f>"Semana "&amp;(K6-($C$4-WEEKDAY($C$4,1)+2))/7+1</f>
        <v>Semana 1</v>
      </c>
      <c r="L4" s="114"/>
      <c r="M4" s="114"/>
      <c r="N4" s="114"/>
      <c r="O4" s="114"/>
      <c r="P4" s="114"/>
      <c r="Q4" s="115"/>
      <c r="R4" s="113" t="str">
        <f t="shared" ref="R4" si="0">"Semana "&amp;(R6-($C$4-WEEKDAY($C$4,1)+2))/7+1</f>
        <v>Semana 2</v>
      </c>
      <c r="S4" s="114"/>
      <c r="T4" s="114"/>
      <c r="U4" s="114"/>
      <c r="V4" s="114"/>
      <c r="W4" s="114"/>
      <c r="X4" s="115"/>
      <c r="Y4" s="113" t="str">
        <f t="shared" ref="Y4" si="1">"Semana "&amp;(Y6-($C$4-WEEKDAY($C$4,1)+2))/7+1</f>
        <v>Semana 3</v>
      </c>
      <c r="Z4" s="114"/>
      <c r="AA4" s="114"/>
      <c r="AB4" s="114"/>
      <c r="AC4" s="114"/>
      <c r="AD4" s="114"/>
      <c r="AE4" s="115"/>
      <c r="AF4" s="113" t="str">
        <f t="shared" ref="AF4" si="2">"Semana "&amp;(AF6-($C$4-WEEKDAY($C$4,1)+2))/7+1</f>
        <v>Semana 4</v>
      </c>
      <c r="AG4" s="114"/>
      <c r="AH4" s="114"/>
      <c r="AI4" s="114"/>
      <c r="AJ4" s="114"/>
      <c r="AK4" s="114"/>
      <c r="AL4" s="115"/>
      <c r="AM4" s="113" t="str">
        <f t="shared" ref="AM4" si="3">"Semana "&amp;(AM6-($C$4-WEEKDAY($C$4,1)+2))/7+1</f>
        <v>Semana 5</v>
      </c>
      <c r="AN4" s="114"/>
      <c r="AO4" s="114"/>
      <c r="AP4" s="114"/>
      <c r="AQ4" s="114"/>
      <c r="AR4" s="114"/>
      <c r="AS4" s="115"/>
      <c r="AT4" s="113" t="str">
        <f t="shared" ref="AT4" si="4">"Semana "&amp;(AT6-($C$4-WEEKDAY($C$4,1)+2))/7+1</f>
        <v>Semana 6</v>
      </c>
      <c r="AU4" s="114"/>
      <c r="AV4" s="114"/>
      <c r="AW4" s="114"/>
      <c r="AX4" s="114"/>
      <c r="AY4" s="114"/>
      <c r="AZ4" s="115"/>
      <c r="BA4" s="113" t="str">
        <f t="shared" ref="BA4" si="5">"Semana "&amp;(BA6-($C$4-WEEKDAY($C$4,1)+2))/7+1</f>
        <v>Semana 7</v>
      </c>
      <c r="BB4" s="114"/>
      <c r="BC4" s="114"/>
      <c r="BD4" s="114"/>
      <c r="BE4" s="114"/>
      <c r="BF4" s="114"/>
      <c r="BG4" s="115"/>
      <c r="BH4" s="113" t="str">
        <f t="shared" ref="BH4" si="6">"Semana "&amp;(BH6-($C$4-WEEKDAY($C$4,1)+2))/7+1</f>
        <v>Semana 8</v>
      </c>
      <c r="BI4" s="114"/>
      <c r="BJ4" s="114"/>
      <c r="BK4" s="114"/>
      <c r="BL4" s="114"/>
      <c r="BM4" s="114"/>
      <c r="BN4" s="115"/>
      <c r="BO4" s="113" t="str">
        <f t="shared" ref="BO4" si="7">"Semana "&amp;(BO6-($C$4-WEEKDAY($C$4,1)+2))/7+1</f>
        <v>Semana 9</v>
      </c>
      <c r="BP4" s="114"/>
      <c r="BQ4" s="114"/>
      <c r="BR4" s="114"/>
      <c r="BS4" s="114"/>
      <c r="BT4" s="114"/>
      <c r="BU4" s="115"/>
      <c r="BV4" s="113" t="str">
        <f t="shared" ref="BV4" si="8">"Semana "&amp;(BV6-($C$4-WEEKDAY($C$4,1)+2))/7+1</f>
        <v>Semana 10</v>
      </c>
      <c r="BW4" s="114"/>
      <c r="BX4" s="114"/>
      <c r="BY4" s="114"/>
      <c r="BZ4" s="114"/>
      <c r="CA4" s="114"/>
      <c r="CB4" s="115"/>
      <c r="CC4" s="113" t="str">
        <f t="shared" ref="CC4" si="9">"Semana "&amp;(CC6-($C$4-WEEKDAY($C$4,1)+2))/7+1</f>
        <v>Semana 11</v>
      </c>
      <c r="CD4" s="114"/>
      <c r="CE4" s="114"/>
      <c r="CF4" s="114"/>
      <c r="CG4" s="114"/>
      <c r="CH4" s="114"/>
      <c r="CI4" s="115"/>
      <c r="CJ4" s="113" t="str">
        <f t="shared" ref="CJ4" si="10">"Semana "&amp;(CJ6-($C$4-WEEKDAY($C$4,1)+2))/7+1</f>
        <v>Semana 12</v>
      </c>
      <c r="CK4" s="114"/>
      <c r="CL4" s="114"/>
      <c r="CM4" s="114"/>
      <c r="CN4" s="114"/>
      <c r="CO4" s="114"/>
      <c r="CP4" s="115"/>
      <c r="CQ4" s="113" t="str">
        <f t="shared" ref="CQ4" si="11">"Semana "&amp;(CQ6-($C$4-WEEKDAY($C$4,1)+2))/7+1</f>
        <v>Semana 13</v>
      </c>
      <c r="CR4" s="114"/>
      <c r="CS4" s="114"/>
      <c r="CT4" s="114"/>
      <c r="CU4" s="114"/>
      <c r="CV4" s="114"/>
      <c r="CW4" s="115"/>
      <c r="CX4" s="113" t="str">
        <f t="shared" ref="CX4" si="12">"Semana "&amp;(CX6-($C$4-WEEKDAY($C$4,1)+2))/7+1</f>
        <v>Semana 14</v>
      </c>
      <c r="CY4" s="114"/>
      <c r="CZ4" s="114"/>
      <c r="DA4" s="114"/>
      <c r="DB4" s="114"/>
      <c r="DC4" s="114"/>
      <c r="DD4" s="115"/>
      <c r="DE4" s="113" t="str">
        <f t="shared" ref="DE4" si="13">"Semana "&amp;(DE6-($C$4-WEEKDAY($C$4,1)+2))/7+1</f>
        <v>Semana 15</v>
      </c>
      <c r="DF4" s="114"/>
      <c r="DG4" s="114"/>
      <c r="DH4" s="114"/>
      <c r="DI4" s="114"/>
      <c r="DJ4" s="114"/>
      <c r="DK4" s="115"/>
      <c r="DL4" s="113" t="str">
        <f t="shared" ref="DL4" si="14">"Semana "&amp;(DL6-($C$4-WEEKDAY($C$4,1)+2))/7+1</f>
        <v>Semana 16</v>
      </c>
      <c r="DM4" s="114"/>
      <c r="DN4" s="114"/>
      <c r="DO4" s="114"/>
      <c r="DP4" s="114"/>
      <c r="DQ4" s="114"/>
      <c r="DR4" s="115"/>
      <c r="DS4" s="113" t="str">
        <f t="shared" ref="DS4" si="15">"Semana "&amp;(DS6-($C$4-WEEKDAY($C$4,1)+2))/7+1</f>
        <v>Semana 17</v>
      </c>
      <c r="DT4" s="114"/>
      <c r="DU4" s="114"/>
      <c r="DV4" s="114"/>
      <c r="DW4" s="114"/>
      <c r="DX4" s="114"/>
      <c r="DY4" s="115"/>
      <c r="DZ4" s="113" t="str">
        <f t="shared" ref="DZ4" si="16">"Semana "&amp;(DZ6-($C$4-WEEKDAY($C$4,1)+2))/7+1</f>
        <v>Semana 18</v>
      </c>
      <c r="EA4" s="114"/>
      <c r="EB4" s="114"/>
      <c r="EC4" s="114"/>
      <c r="ED4" s="114"/>
      <c r="EE4" s="114"/>
      <c r="EF4" s="115"/>
      <c r="EG4" s="113" t="str">
        <f t="shared" ref="EG4" si="17">"Semana "&amp;(EG6-($C$4-WEEKDAY($C$4,1)+2))/7+1</f>
        <v>Semana 19</v>
      </c>
      <c r="EH4" s="114"/>
      <c r="EI4" s="114"/>
      <c r="EJ4" s="114"/>
      <c r="EK4" s="114"/>
      <c r="EL4" s="114"/>
      <c r="EM4" s="115"/>
      <c r="EN4" s="113" t="str">
        <f t="shared" ref="EN4" si="18">"Semana "&amp;(EN6-($C$4-WEEKDAY($C$4,1)+2))/7+1</f>
        <v>Semana 20</v>
      </c>
      <c r="EO4" s="114"/>
      <c r="EP4" s="114"/>
      <c r="EQ4" s="114"/>
      <c r="ER4" s="114"/>
      <c r="ES4" s="114"/>
      <c r="ET4" s="115"/>
      <c r="EU4" s="113" t="str">
        <f t="shared" ref="EU4" si="19">"Semana "&amp;(EU6-($C$4-WEEKDAY($C$4,1)+2))/7+1</f>
        <v>Semana 21</v>
      </c>
      <c r="EV4" s="114"/>
      <c r="EW4" s="114"/>
      <c r="EX4" s="114"/>
      <c r="EY4" s="114"/>
      <c r="EZ4" s="114"/>
      <c r="FA4" s="115"/>
      <c r="FB4" s="113" t="str">
        <f t="shared" ref="FB4" si="20">"Semana "&amp;(FB6-($C$4-WEEKDAY($C$4,1)+2))/7+1</f>
        <v>Semana 22</v>
      </c>
      <c r="FC4" s="114"/>
      <c r="FD4" s="114"/>
      <c r="FE4" s="114"/>
      <c r="FF4" s="114"/>
      <c r="FG4" s="114"/>
      <c r="FH4" s="115"/>
      <c r="FI4" s="113" t="str">
        <f t="shared" ref="FI4" si="21">"Semana "&amp;(FI6-($C$4-WEEKDAY($C$4,1)+2))/7+1</f>
        <v>Semana 23</v>
      </c>
      <c r="FJ4" s="114"/>
      <c r="FK4" s="114"/>
      <c r="FL4" s="114"/>
      <c r="FM4" s="114"/>
      <c r="FN4" s="114"/>
      <c r="FO4" s="115"/>
      <c r="FP4" s="113" t="str">
        <f t="shared" ref="FP4" si="22">"Semana "&amp;(FP6-($C$4-WEEKDAY($C$4,1)+2))/7+1</f>
        <v>Semana 24</v>
      </c>
      <c r="FQ4" s="114"/>
      <c r="FR4" s="114"/>
      <c r="FS4" s="114"/>
      <c r="FT4" s="114"/>
      <c r="FU4" s="114"/>
      <c r="FV4" s="115"/>
      <c r="FW4" s="113" t="str">
        <f t="shared" ref="FW4" si="23">"Semana "&amp;(FW6-($C$4-WEEKDAY($C$4,1)+2))/7+1</f>
        <v>Semana 25</v>
      </c>
      <c r="FX4" s="114"/>
      <c r="FY4" s="114"/>
      <c r="FZ4" s="114"/>
      <c r="GA4" s="114"/>
      <c r="GB4" s="114"/>
      <c r="GC4" s="115"/>
      <c r="GD4" s="113" t="str">
        <f t="shared" ref="GD4" si="24">"Semana "&amp;(GD6-($C$4-WEEKDAY($C$4,1)+2))/7+1</f>
        <v>Semana 26</v>
      </c>
      <c r="GE4" s="114"/>
      <c r="GF4" s="114"/>
      <c r="GG4" s="114"/>
      <c r="GH4" s="114"/>
      <c r="GI4" s="114"/>
      <c r="GJ4" s="115"/>
      <c r="GK4" s="113" t="str">
        <f t="shared" ref="GK4" si="25">"Semana "&amp;(GK6-($C$4-WEEKDAY($C$4,1)+2))/7+1</f>
        <v>Semana 27</v>
      </c>
      <c r="GL4" s="114"/>
      <c r="GM4" s="114"/>
      <c r="GN4" s="114"/>
      <c r="GO4" s="114"/>
      <c r="GP4" s="114"/>
      <c r="GQ4" s="115"/>
      <c r="GR4" s="113" t="str">
        <f t="shared" ref="GR4" si="26">"Semana "&amp;(GR6-($C$4-WEEKDAY($C$4,1)+2))/7+1</f>
        <v>Semana 28</v>
      </c>
      <c r="GS4" s="114"/>
      <c r="GT4" s="114"/>
      <c r="GU4" s="114"/>
      <c r="GV4" s="114"/>
      <c r="GW4" s="114"/>
      <c r="GX4" s="115"/>
      <c r="GY4" s="113" t="str">
        <f t="shared" ref="GY4" si="27">"Semana "&amp;(GY6-($C$4-WEEKDAY($C$4,1)+2))/7+1</f>
        <v>Semana 29</v>
      </c>
      <c r="GZ4" s="114"/>
      <c r="HA4" s="114"/>
      <c r="HB4" s="114"/>
      <c r="HC4" s="114"/>
      <c r="HD4" s="114"/>
      <c r="HE4" s="115"/>
      <c r="HF4" s="113" t="str">
        <f t="shared" ref="HF4" si="28">"Semana "&amp;(HF6-($C$4-WEEKDAY($C$4,1)+2))/7+1</f>
        <v>Semana 30</v>
      </c>
      <c r="HG4" s="114"/>
      <c r="HH4" s="114"/>
      <c r="HI4" s="114"/>
      <c r="HJ4" s="114"/>
      <c r="HK4" s="114"/>
      <c r="HL4" s="115"/>
      <c r="HM4" s="113" t="str">
        <f t="shared" ref="HM4" si="29">"Semana "&amp;(HM6-($C$4-WEEKDAY($C$4,1)+2))/7+1</f>
        <v>Semana 31</v>
      </c>
      <c r="HN4" s="114"/>
      <c r="HO4" s="114"/>
      <c r="HP4" s="114"/>
      <c r="HQ4" s="114"/>
      <c r="HR4" s="114"/>
      <c r="HS4" s="115"/>
    </row>
    <row r="5" spans="1:227" ht="17.25" customHeight="1">
      <c r="A5" s="26"/>
      <c r="B5" s="27" t="s">
        <v>73</v>
      </c>
      <c r="C5" s="116" t="s">
        <v>74</v>
      </c>
      <c r="D5" s="116"/>
      <c r="E5" s="116"/>
      <c r="F5" s="35"/>
      <c r="G5" s="35"/>
      <c r="H5" s="35"/>
      <c r="I5" s="35"/>
      <c r="J5" s="34"/>
      <c r="K5" s="110">
        <f>K6</f>
        <v>43584</v>
      </c>
      <c r="L5" s="111"/>
      <c r="M5" s="111"/>
      <c r="N5" s="111"/>
      <c r="O5" s="111"/>
      <c r="P5" s="111"/>
      <c r="Q5" s="112"/>
      <c r="R5" s="110">
        <f>R6</f>
        <v>43591</v>
      </c>
      <c r="S5" s="111"/>
      <c r="T5" s="111"/>
      <c r="U5" s="111"/>
      <c r="V5" s="111"/>
      <c r="W5" s="111"/>
      <c r="X5" s="112"/>
      <c r="Y5" s="110">
        <f>Y6</f>
        <v>43598</v>
      </c>
      <c r="Z5" s="111"/>
      <c r="AA5" s="111"/>
      <c r="AB5" s="111"/>
      <c r="AC5" s="111"/>
      <c r="AD5" s="111"/>
      <c r="AE5" s="112"/>
      <c r="AF5" s="110">
        <f>AF6</f>
        <v>43605</v>
      </c>
      <c r="AG5" s="111"/>
      <c r="AH5" s="111"/>
      <c r="AI5" s="111"/>
      <c r="AJ5" s="111"/>
      <c r="AK5" s="111"/>
      <c r="AL5" s="112"/>
      <c r="AM5" s="110">
        <f>AM6</f>
        <v>43612</v>
      </c>
      <c r="AN5" s="111"/>
      <c r="AO5" s="111"/>
      <c r="AP5" s="111"/>
      <c r="AQ5" s="111"/>
      <c r="AR5" s="111"/>
      <c r="AS5" s="112"/>
      <c r="AT5" s="110">
        <f>AT6</f>
        <v>43619</v>
      </c>
      <c r="AU5" s="111"/>
      <c r="AV5" s="111"/>
      <c r="AW5" s="111"/>
      <c r="AX5" s="111"/>
      <c r="AY5" s="111"/>
      <c r="AZ5" s="112"/>
      <c r="BA5" s="110">
        <f>BA6</f>
        <v>43626</v>
      </c>
      <c r="BB5" s="111"/>
      <c r="BC5" s="111"/>
      <c r="BD5" s="111"/>
      <c r="BE5" s="111"/>
      <c r="BF5" s="111"/>
      <c r="BG5" s="112"/>
      <c r="BH5" s="110">
        <f>BH6</f>
        <v>43633</v>
      </c>
      <c r="BI5" s="111"/>
      <c r="BJ5" s="111"/>
      <c r="BK5" s="111"/>
      <c r="BL5" s="111"/>
      <c r="BM5" s="111"/>
      <c r="BN5" s="112"/>
      <c r="BO5" s="110">
        <f>BO6</f>
        <v>43640</v>
      </c>
      <c r="BP5" s="111"/>
      <c r="BQ5" s="111"/>
      <c r="BR5" s="111"/>
      <c r="BS5" s="111"/>
      <c r="BT5" s="111"/>
      <c r="BU5" s="112"/>
      <c r="BV5" s="110">
        <f>BV6</f>
        <v>43647</v>
      </c>
      <c r="BW5" s="111"/>
      <c r="BX5" s="111"/>
      <c r="BY5" s="111"/>
      <c r="BZ5" s="111"/>
      <c r="CA5" s="111"/>
      <c r="CB5" s="112"/>
      <c r="CC5" s="110">
        <f>CC6</f>
        <v>43654</v>
      </c>
      <c r="CD5" s="111"/>
      <c r="CE5" s="111"/>
      <c r="CF5" s="111"/>
      <c r="CG5" s="111"/>
      <c r="CH5" s="111"/>
      <c r="CI5" s="112"/>
      <c r="CJ5" s="110">
        <f>CJ6</f>
        <v>43661</v>
      </c>
      <c r="CK5" s="111"/>
      <c r="CL5" s="111"/>
      <c r="CM5" s="111"/>
      <c r="CN5" s="111"/>
      <c r="CO5" s="111"/>
      <c r="CP5" s="112"/>
      <c r="CQ5" s="110">
        <f>CQ6</f>
        <v>43668</v>
      </c>
      <c r="CR5" s="111"/>
      <c r="CS5" s="111"/>
      <c r="CT5" s="111"/>
      <c r="CU5" s="111"/>
      <c r="CV5" s="111"/>
      <c r="CW5" s="112"/>
      <c r="CX5" s="110">
        <f>CX6</f>
        <v>43675</v>
      </c>
      <c r="CY5" s="111"/>
      <c r="CZ5" s="111"/>
      <c r="DA5" s="111"/>
      <c r="DB5" s="111"/>
      <c r="DC5" s="111"/>
      <c r="DD5" s="112"/>
      <c r="DE5" s="110">
        <f>DE6</f>
        <v>43682</v>
      </c>
      <c r="DF5" s="111"/>
      <c r="DG5" s="111"/>
      <c r="DH5" s="111"/>
      <c r="DI5" s="111"/>
      <c r="DJ5" s="111"/>
      <c r="DK5" s="112"/>
      <c r="DL5" s="110">
        <f>DL6</f>
        <v>43689</v>
      </c>
      <c r="DM5" s="111"/>
      <c r="DN5" s="111"/>
      <c r="DO5" s="111"/>
      <c r="DP5" s="111"/>
      <c r="DQ5" s="111"/>
      <c r="DR5" s="112"/>
      <c r="DS5" s="110">
        <f>DS6</f>
        <v>43696</v>
      </c>
      <c r="DT5" s="111"/>
      <c r="DU5" s="111"/>
      <c r="DV5" s="111"/>
      <c r="DW5" s="111"/>
      <c r="DX5" s="111"/>
      <c r="DY5" s="112"/>
      <c r="DZ5" s="110">
        <f>DZ6</f>
        <v>43703</v>
      </c>
      <c r="EA5" s="111"/>
      <c r="EB5" s="111"/>
      <c r="EC5" s="111"/>
      <c r="ED5" s="111"/>
      <c r="EE5" s="111"/>
      <c r="EF5" s="112"/>
      <c r="EG5" s="110">
        <f>EG6</f>
        <v>43710</v>
      </c>
      <c r="EH5" s="111"/>
      <c r="EI5" s="111"/>
      <c r="EJ5" s="111"/>
      <c r="EK5" s="111"/>
      <c r="EL5" s="111"/>
      <c r="EM5" s="112"/>
      <c r="EN5" s="110">
        <f>EN6</f>
        <v>43717</v>
      </c>
      <c r="EO5" s="111"/>
      <c r="EP5" s="111"/>
      <c r="EQ5" s="111"/>
      <c r="ER5" s="111"/>
      <c r="ES5" s="111"/>
      <c r="ET5" s="112"/>
      <c r="EU5" s="110">
        <f>EU6</f>
        <v>43724</v>
      </c>
      <c r="EV5" s="111"/>
      <c r="EW5" s="111"/>
      <c r="EX5" s="111"/>
      <c r="EY5" s="111"/>
      <c r="EZ5" s="111"/>
      <c r="FA5" s="112"/>
      <c r="FB5" s="110">
        <f>FB6</f>
        <v>43731</v>
      </c>
      <c r="FC5" s="111"/>
      <c r="FD5" s="111"/>
      <c r="FE5" s="111"/>
      <c r="FF5" s="111"/>
      <c r="FG5" s="111"/>
      <c r="FH5" s="112"/>
      <c r="FI5" s="110">
        <f>FI6</f>
        <v>43738</v>
      </c>
      <c r="FJ5" s="111"/>
      <c r="FK5" s="111"/>
      <c r="FL5" s="111"/>
      <c r="FM5" s="111"/>
      <c r="FN5" s="111"/>
      <c r="FO5" s="112"/>
      <c r="FP5" s="110">
        <f>FP6</f>
        <v>43745</v>
      </c>
      <c r="FQ5" s="111"/>
      <c r="FR5" s="111"/>
      <c r="FS5" s="111"/>
      <c r="FT5" s="111"/>
      <c r="FU5" s="111"/>
      <c r="FV5" s="112"/>
      <c r="FW5" s="110">
        <f>FW6</f>
        <v>43752</v>
      </c>
      <c r="FX5" s="111"/>
      <c r="FY5" s="111"/>
      <c r="FZ5" s="111"/>
      <c r="GA5" s="111"/>
      <c r="GB5" s="111"/>
      <c r="GC5" s="112"/>
      <c r="GD5" s="110">
        <f>GD6</f>
        <v>43759</v>
      </c>
      <c r="GE5" s="111"/>
      <c r="GF5" s="111"/>
      <c r="GG5" s="111"/>
      <c r="GH5" s="111"/>
      <c r="GI5" s="111"/>
      <c r="GJ5" s="112"/>
      <c r="GK5" s="110">
        <f>GK6</f>
        <v>43766</v>
      </c>
      <c r="GL5" s="111"/>
      <c r="GM5" s="111"/>
      <c r="GN5" s="111"/>
      <c r="GO5" s="111"/>
      <c r="GP5" s="111"/>
      <c r="GQ5" s="112"/>
      <c r="GR5" s="110">
        <f>GR6</f>
        <v>43773</v>
      </c>
      <c r="GS5" s="111"/>
      <c r="GT5" s="111"/>
      <c r="GU5" s="111"/>
      <c r="GV5" s="111"/>
      <c r="GW5" s="111"/>
      <c r="GX5" s="112"/>
      <c r="GY5" s="110">
        <f>GY6</f>
        <v>43780</v>
      </c>
      <c r="GZ5" s="111"/>
      <c r="HA5" s="111"/>
      <c r="HB5" s="111"/>
      <c r="HC5" s="111"/>
      <c r="HD5" s="111"/>
      <c r="HE5" s="112"/>
      <c r="HF5" s="110">
        <f>HF6</f>
        <v>43787</v>
      </c>
      <c r="HG5" s="111"/>
      <c r="HH5" s="111"/>
      <c r="HI5" s="111"/>
      <c r="HJ5" s="111"/>
      <c r="HK5" s="111"/>
      <c r="HL5" s="112"/>
      <c r="HM5" s="110">
        <f>HM6</f>
        <v>43794</v>
      </c>
      <c r="HN5" s="111"/>
      <c r="HO5" s="111"/>
      <c r="HP5" s="111"/>
      <c r="HQ5" s="111"/>
      <c r="HR5" s="111"/>
      <c r="HS5" s="112"/>
    </row>
    <row r="6" spans="1:227">
      <c r="A6" s="36"/>
      <c r="B6" s="34"/>
      <c r="C6" s="34"/>
      <c r="D6" s="37"/>
      <c r="E6" s="34"/>
      <c r="F6" s="34"/>
      <c r="G6" s="34"/>
      <c r="H6" s="34"/>
      <c r="I6" s="34"/>
      <c r="J6" s="34"/>
      <c r="K6" s="38">
        <f>C4-WEEKDAY(C4,1)+2+7*(H4-1)</f>
        <v>43584</v>
      </c>
      <c r="L6" s="39">
        <f t="shared" ref="L6:BW6" si="30">K6+1</f>
        <v>43585</v>
      </c>
      <c r="M6" s="39">
        <f t="shared" si="30"/>
        <v>43586</v>
      </c>
      <c r="N6" s="39">
        <f t="shared" si="30"/>
        <v>43587</v>
      </c>
      <c r="O6" s="39">
        <f t="shared" si="30"/>
        <v>43588</v>
      </c>
      <c r="P6" s="39">
        <f t="shared" si="30"/>
        <v>43589</v>
      </c>
      <c r="Q6" s="40">
        <f>P6+1</f>
        <v>43590</v>
      </c>
      <c r="R6" s="38">
        <f t="shared" si="30"/>
        <v>43591</v>
      </c>
      <c r="S6" s="39">
        <f t="shared" si="30"/>
        <v>43592</v>
      </c>
      <c r="T6" s="39">
        <f t="shared" si="30"/>
        <v>43593</v>
      </c>
      <c r="U6" s="39">
        <f t="shared" si="30"/>
        <v>43594</v>
      </c>
      <c r="V6" s="39">
        <f t="shared" si="30"/>
        <v>43595</v>
      </c>
      <c r="W6" s="39">
        <f t="shared" si="30"/>
        <v>43596</v>
      </c>
      <c r="X6" s="40">
        <f t="shared" si="30"/>
        <v>43597</v>
      </c>
      <c r="Y6" s="38">
        <f t="shared" si="30"/>
        <v>43598</v>
      </c>
      <c r="Z6" s="39">
        <f t="shared" si="30"/>
        <v>43599</v>
      </c>
      <c r="AA6" s="39">
        <f t="shared" si="30"/>
        <v>43600</v>
      </c>
      <c r="AB6" s="39">
        <f t="shared" si="30"/>
        <v>43601</v>
      </c>
      <c r="AC6" s="39">
        <f t="shared" si="30"/>
        <v>43602</v>
      </c>
      <c r="AD6" s="39">
        <f t="shared" si="30"/>
        <v>43603</v>
      </c>
      <c r="AE6" s="40">
        <f t="shared" si="30"/>
        <v>43604</v>
      </c>
      <c r="AF6" s="38">
        <f t="shared" si="30"/>
        <v>43605</v>
      </c>
      <c r="AG6" s="39">
        <f t="shared" si="30"/>
        <v>43606</v>
      </c>
      <c r="AH6" s="39">
        <f t="shared" si="30"/>
        <v>43607</v>
      </c>
      <c r="AI6" s="39">
        <f t="shared" si="30"/>
        <v>43608</v>
      </c>
      <c r="AJ6" s="39">
        <f t="shared" si="30"/>
        <v>43609</v>
      </c>
      <c r="AK6" s="39">
        <f t="shared" si="30"/>
        <v>43610</v>
      </c>
      <c r="AL6" s="40">
        <f t="shared" si="30"/>
        <v>43611</v>
      </c>
      <c r="AM6" s="38">
        <f t="shared" si="30"/>
        <v>43612</v>
      </c>
      <c r="AN6" s="39">
        <f t="shared" si="30"/>
        <v>43613</v>
      </c>
      <c r="AO6" s="39">
        <f t="shared" si="30"/>
        <v>43614</v>
      </c>
      <c r="AP6" s="39">
        <f t="shared" si="30"/>
        <v>43615</v>
      </c>
      <c r="AQ6" s="39">
        <f t="shared" si="30"/>
        <v>43616</v>
      </c>
      <c r="AR6" s="39">
        <f t="shared" si="30"/>
        <v>43617</v>
      </c>
      <c r="AS6" s="40">
        <f t="shared" si="30"/>
        <v>43618</v>
      </c>
      <c r="AT6" s="38">
        <f t="shared" si="30"/>
        <v>43619</v>
      </c>
      <c r="AU6" s="39">
        <f t="shared" si="30"/>
        <v>43620</v>
      </c>
      <c r="AV6" s="39">
        <f t="shared" si="30"/>
        <v>43621</v>
      </c>
      <c r="AW6" s="39">
        <f t="shared" si="30"/>
        <v>43622</v>
      </c>
      <c r="AX6" s="39">
        <f t="shared" si="30"/>
        <v>43623</v>
      </c>
      <c r="AY6" s="39">
        <f t="shared" si="30"/>
        <v>43624</v>
      </c>
      <c r="AZ6" s="40">
        <f t="shared" si="30"/>
        <v>43625</v>
      </c>
      <c r="BA6" s="38">
        <f t="shared" si="30"/>
        <v>43626</v>
      </c>
      <c r="BB6" s="39">
        <f t="shared" si="30"/>
        <v>43627</v>
      </c>
      <c r="BC6" s="39">
        <f t="shared" si="30"/>
        <v>43628</v>
      </c>
      <c r="BD6" s="39">
        <f t="shared" si="30"/>
        <v>43629</v>
      </c>
      <c r="BE6" s="39">
        <f t="shared" si="30"/>
        <v>43630</v>
      </c>
      <c r="BF6" s="39">
        <f t="shared" si="30"/>
        <v>43631</v>
      </c>
      <c r="BG6" s="40">
        <f t="shared" si="30"/>
        <v>43632</v>
      </c>
      <c r="BH6" s="38">
        <f t="shared" si="30"/>
        <v>43633</v>
      </c>
      <c r="BI6" s="39">
        <f t="shared" si="30"/>
        <v>43634</v>
      </c>
      <c r="BJ6" s="39">
        <f t="shared" si="30"/>
        <v>43635</v>
      </c>
      <c r="BK6" s="39">
        <f t="shared" si="30"/>
        <v>43636</v>
      </c>
      <c r="BL6" s="39">
        <f t="shared" si="30"/>
        <v>43637</v>
      </c>
      <c r="BM6" s="39">
        <f t="shared" si="30"/>
        <v>43638</v>
      </c>
      <c r="BN6" s="40">
        <f t="shared" si="30"/>
        <v>43639</v>
      </c>
      <c r="BO6" s="38">
        <f t="shared" si="30"/>
        <v>43640</v>
      </c>
      <c r="BP6" s="39">
        <f t="shared" si="30"/>
        <v>43641</v>
      </c>
      <c r="BQ6" s="39">
        <f t="shared" si="30"/>
        <v>43642</v>
      </c>
      <c r="BR6" s="39">
        <f t="shared" si="30"/>
        <v>43643</v>
      </c>
      <c r="BS6" s="39">
        <f t="shared" si="30"/>
        <v>43644</v>
      </c>
      <c r="BT6" s="39">
        <f t="shared" si="30"/>
        <v>43645</v>
      </c>
      <c r="BU6" s="40">
        <f t="shared" si="30"/>
        <v>43646</v>
      </c>
      <c r="BV6" s="38">
        <f t="shared" si="30"/>
        <v>43647</v>
      </c>
      <c r="BW6" s="39">
        <f t="shared" si="30"/>
        <v>43648</v>
      </c>
      <c r="BX6" s="39">
        <f t="shared" ref="BX6:EI6" si="31">BW6+1</f>
        <v>43649</v>
      </c>
      <c r="BY6" s="39">
        <f t="shared" si="31"/>
        <v>43650</v>
      </c>
      <c r="BZ6" s="39">
        <f t="shared" si="31"/>
        <v>43651</v>
      </c>
      <c r="CA6" s="39">
        <f t="shared" si="31"/>
        <v>43652</v>
      </c>
      <c r="CB6" s="40">
        <f t="shared" si="31"/>
        <v>43653</v>
      </c>
      <c r="CC6" s="38">
        <f t="shared" si="31"/>
        <v>43654</v>
      </c>
      <c r="CD6" s="39">
        <f t="shared" si="31"/>
        <v>43655</v>
      </c>
      <c r="CE6" s="39">
        <f t="shared" si="31"/>
        <v>43656</v>
      </c>
      <c r="CF6" s="39">
        <f t="shared" si="31"/>
        <v>43657</v>
      </c>
      <c r="CG6" s="39">
        <f t="shared" si="31"/>
        <v>43658</v>
      </c>
      <c r="CH6" s="39">
        <f t="shared" si="31"/>
        <v>43659</v>
      </c>
      <c r="CI6" s="40">
        <f t="shared" si="31"/>
        <v>43660</v>
      </c>
      <c r="CJ6" s="38">
        <f t="shared" si="31"/>
        <v>43661</v>
      </c>
      <c r="CK6" s="39">
        <f t="shared" si="31"/>
        <v>43662</v>
      </c>
      <c r="CL6" s="39">
        <f t="shared" si="31"/>
        <v>43663</v>
      </c>
      <c r="CM6" s="39">
        <f t="shared" si="31"/>
        <v>43664</v>
      </c>
      <c r="CN6" s="39">
        <f t="shared" si="31"/>
        <v>43665</v>
      </c>
      <c r="CO6" s="39">
        <f t="shared" si="31"/>
        <v>43666</v>
      </c>
      <c r="CP6" s="40">
        <f t="shared" si="31"/>
        <v>43667</v>
      </c>
      <c r="CQ6" s="38">
        <f t="shared" si="31"/>
        <v>43668</v>
      </c>
      <c r="CR6" s="39">
        <f t="shared" si="31"/>
        <v>43669</v>
      </c>
      <c r="CS6" s="39">
        <f t="shared" si="31"/>
        <v>43670</v>
      </c>
      <c r="CT6" s="39">
        <f t="shared" si="31"/>
        <v>43671</v>
      </c>
      <c r="CU6" s="39">
        <f t="shared" si="31"/>
        <v>43672</v>
      </c>
      <c r="CV6" s="39">
        <f t="shared" si="31"/>
        <v>43673</v>
      </c>
      <c r="CW6" s="40">
        <f t="shared" si="31"/>
        <v>43674</v>
      </c>
      <c r="CX6" s="38">
        <f t="shared" si="31"/>
        <v>43675</v>
      </c>
      <c r="CY6" s="39">
        <f t="shared" si="31"/>
        <v>43676</v>
      </c>
      <c r="CZ6" s="39">
        <f t="shared" si="31"/>
        <v>43677</v>
      </c>
      <c r="DA6" s="39">
        <f t="shared" si="31"/>
        <v>43678</v>
      </c>
      <c r="DB6" s="39">
        <f t="shared" si="31"/>
        <v>43679</v>
      </c>
      <c r="DC6" s="39">
        <f t="shared" si="31"/>
        <v>43680</v>
      </c>
      <c r="DD6" s="40">
        <f t="shared" si="31"/>
        <v>43681</v>
      </c>
      <c r="DE6" s="38">
        <f t="shared" si="31"/>
        <v>43682</v>
      </c>
      <c r="DF6" s="39">
        <f t="shared" si="31"/>
        <v>43683</v>
      </c>
      <c r="DG6" s="39">
        <f t="shared" si="31"/>
        <v>43684</v>
      </c>
      <c r="DH6" s="39">
        <f t="shared" si="31"/>
        <v>43685</v>
      </c>
      <c r="DI6" s="39">
        <f t="shared" si="31"/>
        <v>43686</v>
      </c>
      <c r="DJ6" s="39">
        <f t="shared" si="31"/>
        <v>43687</v>
      </c>
      <c r="DK6" s="40">
        <f t="shared" si="31"/>
        <v>43688</v>
      </c>
      <c r="DL6" s="38">
        <f t="shared" si="31"/>
        <v>43689</v>
      </c>
      <c r="DM6" s="39">
        <f t="shared" si="31"/>
        <v>43690</v>
      </c>
      <c r="DN6" s="39">
        <f t="shared" si="31"/>
        <v>43691</v>
      </c>
      <c r="DO6" s="39">
        <f t="shared" si="31"/>
        <v>43692</v>
      </c>
      <c r="DP6" s="39">
        <f t="shared" si="31"/>
        <v>43693</v>
      </c>
      <c r="DQ6" s="39">
        <f t="shared" si="31"/>
        <v>43694</v>
      </c>
      <c r="DR6" s="40">
        <f t="shared" si="31"/>
        <v>43695</v>
      </c>
      <c r="DS6" s="38">
        <f t="shared" si="31"/>
        <v>43696</v>
      </c>
      <c r="DT6" s="39">
        <f t="shared" si="31"/>
        <v>43697</v>
      </c>
      <c r="DU6" s="39">
        <f t="shared" si="31"/>
        <v>43698</v>
      </c>
      <c r="DV6" s="39">
        <f t="shared" si="31"/>
        <v>43699</v>
      </c>
      <c r="DW6" s="39">
        <f t="shared" si="31"/>
        <v>43700</v>
      </c>
      <c r="DX6" s="39">
        <f t="shared" si="31"/>
        <v>43701</v>
      </c>
      <c r="DY6" s="40">
        <f t="shared" si="31"/>
        <v>43702</v>
      </c>
      <c r="DZ6" s="38">
        <f t="shared" si="31"/>
        <v>43703</v>
      </c>
      <c r="EA6" s="39">
        <f t="shared" si="31"/>
        <v>43704</v>
      </c>
      <c r="EB6" s="39">
        <f t="shared" si="31"/>
        <v>43705</v>
      </c>
      <c r="EC6" s="39">
        <f t="shared" si="31"/>
        <v>43706</v>
      </c>
      <c r="ED6" s="39">
        <f t="shared" si="31"/>
        <v>43707</v>
      </c>
      <c r="EE6" s="39">
        <f t="shared" si="31"/>
        <v>43708</v>
      </c>
      <c r="EF6" s="40">
        <f t="shared" si="31"/>
        <v>43709</v>
      </c>
      <c r="EG6" s="38">
        <f t="shared" si="31"/>
        <v>43710</v>
      </c>
      <c r="EH6" s="39">
        <f t="shared" si="31"/>
        <v>43711</v>
      </c>
      <c r="EI6" s="39">
        <f t="shared" si="31"/>
        <v>43712</v>
      </c>
      <c r="EJ6" s="39">
        <f t="shared" ref="EJ6:GU6" si="32">EI6+1</f>
        <v>43713</v>
      </c>
      <c r="EK6" s="39">
        <f t="shared" si="32"/>
        <v>43714</v>
      </c>
      <c r="EL6" s="39">
        <f t="shared" si="32"/>
        <v>43715</v>
      </c>
      <c r="EM6" s="40">
        <f t="shared" si="32"/>
        <v>43716</v>
      </c>
      <c r="EN6" s="38">
        <f t="shared" si="32"/>
        <v>43717</v>
      </c>
      <c r="EO6" s="39">
        <f t="shared" si="32"/>
        <v>43718</v>
      </c>
      <c r="EP6" s="39">
        <f t="shared" si="32"/>
        <v>43719</v>
      </c>
      <c r="EQ6" s="39">
        <f t="shared" si="32"/>
        <v>43720</v>
      </c>
      <c r="ER6" s="39">
        <f t="shared" si="32"/>
        <v>43721</v>
      </c>
      <c r="ES6" s="39">
        <f t="shared" si="32"/>
        <v>43722</v>
      </c>
      <c r="ET6" s="40">
        <f t="shared" si="32"/>
        <v>43723</v>
      </c>
      <c r="EU6" s="38">
        <f t="shared" si="32"/>
        <v>43724</v>
      </c>
      <c r="EV6" s="39">
        <f t="shared" si="32"/>
        <v>43725</v>
      </c>
      <c r="EW6" s="39">
        <f t="shared" si="32"/>
        <v>43726</v>
      </c>
      <c r="EX6" s="39">
        <f t="shared" si="32"/>
        <v>43727</v>
      </c>
      <c r="EY6" s="39">
        <f t="shared" si="32"/>
        <v>43728</v>
      </c>
      <c r="EZ6" s="39">
        <f t="shared" si="32"/>
        <v>43729</v>
      </c>
      <c r="FA6" s="40">
        <f t="shared" si="32"/>
        <v>43730</v>
      </c>
      <c r="FB6" s="38">
        <f t="shared" si="32"/>
        <v>43731</v>
      </c>
      <c r="FC6" s="39">
        <f t="shared" si="32"/>
        <v>43732</v>
      </c>
      <c r="FD6" s="39">
        <f t="shared" si="32"/>
        <v>43733</v>
      </c>
      <c r="FE6" s="39">
        <f t="shared" si="32"/>
        <v>43734</v>
      </c>
      <c r="FF6" s="39">
        <f t="shared" si="32"/>
        <v>43735</v>
      </c>
      <c r="FG6" s="39">
        <f t="shared" si="32"/>
        <v>43736</v>
      </c>
      <c r="FH6" s="40">
        <f t="shared" si="32"/>
        <v>43737</v>
      </c>
      <c r="FI6" s="38">
        <f t="shared" si="32"/>
        <v>43738</v>
      </c>
      <c r="FJ6" s="39">
        <f t="shared" si="32"/>
        <v>43739</v>
      </c>
      <c r="FK6" s="39">
        <f t="shared" si="32"/>
        <v>43740</v>
      </c>
      <c r="FL6" s="39">
        <f t="shared" si="32"/>
        <v>43741</v>
      </c>
      <c r="FM6" s="39">
        <f t="shared" si="32"/>
        <v>43742</v>
      </c>
      <c r="FN6" s="39">
        <f t="shared" si="32"/>
        <v>43743</v>
      </c>
      <c r="FO6" s="40">
        <f t="shared" si="32"/>
        <v>43744</v>
      </c>
      <c r="FP6" s="38">
        <f t="shared" si="32"/>
        <v>43745</v>
      </c>
      <c r="FQ6" s="39">
        <f t="shared" si="32"/>
        <v>43746</v>
      </c>
      <c r="FR6" s="39">
        <f t="shared" si="32"/>
        <v>43747</v>
      </c>
      <c r="FS6" s="39">
        <f t="shared" si="32"/>
        <v>43748</v>
      </c>
      <c r="FT6" s="39">
        <f t="shared" si="32"/>
        <v>43749</v>
      </c>
      <c r="FU6" s="39">
        <f t="shared" si="32"/>
        <v>43750</v>
      </c>
      <c r="FV6" s="40">
        <f t="shared" si="32"/>
        <v>43751</v>
      </c>
      <c r="FW6" s="38">
        <f t="shared" si="32"/>
        <v>43752</v>
      </c>
      <c r="FX6" s="39">
        <f t="shared" si="32"/>
        <v>43753</v>
      </c>
      <c r="FY6" s="39">
        <f t="shared" si="32"/>
        <v>43754</v>
      </c>
      <c r="FZ6" s="39">
        <f t="shared" si="32"/>
        <v>43755</v>
      </c>
      <c r="GA6" s="39">
        <f t="shared" si="32"/>
        <v>43756</v>
      </c>
      <c r="GB6" s="39">
        <f t="shared" si="32"/>
        <v>43757</v>
      </c>
      <c r="GC6" s="40">
        <f t="shared" si="32"/>
        <v>43758</v>
      </c>
      <c r="GD6" s="38">
        <f t="shared" si="32"/>
        <v>43759</v>
      </c>
      <c r="GE6" s="39">
        <f t="shared" si="32"/>
        <v>43760</v>
      </c>
      <c r="GF6" s="39">
        <f t="shared" si="32"/>
        <v>43761</v>
      </c>
      <c r="GG6" s="39">
        <f t="shared" si="32"/>
        <v>43762</v>
      </c>
      <c r="GH6" s="39">
        <f t="shared" si="32"/>
        <v>43763</v>
      </c>
      <c r="GI6" s="39">
        <f t="shared" si="32"/>
        <v>43764</v>
      </c>
      <c r="GJ6" s="40">
        <f t="shared" si="32"/>
        <v>43765</v>
      </c>
      <c r="GK6" s="38">
        <f t="shared" si="32"/>
        <v>43766</v>
      </c>
      <c r="GL6" s="39">
        <f t="shared" si="32"/>
        <v>43767</v>
      </c>
      <c r="GM6" s="39">
        <f t="shared" si="32"/>
        <v>43768</v>
      </c>
      <c r="GN6" s="39">
        <f t="shared" si="32"/>
        <v>43769</v>
      </c>
      <c r="GO6" s="39">
        <f t="shared" si="32"/>
        <v>43770</v>
      </c>
      <c r="GP6" s="39">
        <f t="shared" si="32"/>
        <v>43771</v>
      </c>
      <c r="GQ6" s="40">
        <f t="shared" si="32"/>
        <v>43772</v>
      </c>
      <c r="GR6" s="38">
        <f t="shared" si="32"/>
        <v>43773</v>
      </c>
      <c r="GS6" s="39">
        <f t="shared" si="32"/>
        <v>43774</v>
      </c>
      <c r="GT6" s="39">
        <f t="shared" si="32"/>
        <v>43775</v>
      </c>
      <c r="GU6" s="39">
        <f t="shared" si="32"/>
        <v>43776</v>
      </c>
      <c r="GV6" s="39">
        <f t="shared" ref="GV6:HS6" si="33">GU6+1</f>
        <v>43777</v>
      </c>
      <c r="GW6" s="39">
        <f t="shared" si="33"/>
        <v>43778</v>
      </c>
      <c r="GX6" s="40">
        <f t="shared" si="33"/>
        <v>43779</v>
      </c>
      <c r="GY6" s="38">
        <f t="shared" si="33"/>
        <v>43780</v>
      </c>
      <c r="GZ6" s="39">
        <f t="shared" si="33"/>
        <v>43781</v>
      </c>
      <c r="HA6" s="39">
        <f t="shared" si="33"/>
        <v>43782</v>
      </c>
      <c r="HB6" s="39">
        <f t="shared" si="33"/>
        <v>43783</v>
      </c>
      <c r="HC6" s="39">
        <f t="shared" si="33"/>
        <v>43784</v>
      </c>
      <c r="HD6" s="39">
        <f t="shared" si="33"/>
        <v>43785</v>
      </c>
      <c r="HE6" s="40">
        <f t="shared" si="33"/>
        <v>43786</v>
      </c>
      <c r="HF6" s="38">
        <f t="shared" si="33"/>
        <v>43787</v>
      </c>
      <c r="HG6" s="39">
        <f t="shared" si="33"/>
        <v>43788</v>
      </c>
      <c r="HH6" s="39">
        <f t="shared" si="33"/>
        <v>43789</v>
      </c>
      <c r="HI6" s="39">
        <f t="shared" si="33"/>
        <v>43790</v>
      </c>
      <c r="HJ6" s="39">
        <f t="shared" si="33"/>
        <v>43791</v>
      </c>
      <c r="HK6" s="39">
        <f t="shared" si="33"/>
        <v>43792</v>
      </c>
      <c r="HL6" s="40">
        <f t="shared" si="33"/>
        <v>43793</v>
      </c>
      <c r="HM6" s="38">
        <f t="shared" si="33"/>
        <v>43794</v>
      </c>
      <c r="HN6" s="39">
        <f t="shared" si="33"/>
        <v>43795</v>
      </c>
      <c r="HO6" s="39">
        <f t="shared" si="33"/>
        <v>43796</v>
      </c>
      <c r="HP6" s="39">
        <f t="shared" si="33"/>
        <v>43797</v>
      </c>
      <c r="HQ6" s="39">
        <f t="shared" si="33"/>
        <v>43798</v>
      </c>
      <c r="HR6" s="39">
        <f t="shared" si="33"/>
        <v>43799</v>
      </c>
      <c r="HS6" s="40">
        <f t="shared" si="33"/>
        <v>43800</v>
      </c>
    </row>
    <row r="7" spans="1:227" s="47" customFormat="1" ht="24.75" thickBot="1">
      <c r="A7" s="41" t="s">
        <v>75</v>
      </c>
      <c r="B7" s="42" t="s">
        <v>76</v>
      </c>
      <c r="C7" s="43" t="s">
        <v>77</v>
      </c>
      <c r="D7" s="44" t="s">
        <v>78</v>
      </c>
      <c r="E7" s="45" t="s">
        <v>79</v>
      </c>
      <c r="F7" s="45" t="s">
        <v>80</v>
      </c>
      <c r="G7" s="43" t="s">
        <v>81</v>
      </c>
      <c r="H7" s="43" t="s">
        <v>82</v>
      </c>
      <c r="I7" s="43" t="s">
        <v>83</v>
      </c>
      <c r="J7" s="43"/>
      <c r="K7" s="46" t="str">
        <f>CHOOSE(WEEKDAY(K6,1),"D","S","T","Q","Q","S","S")</f>
        <v>S</v>
      </c>
      <c r="L7" s="46" t="str">
        <f t="shared" ref="L7:BW7" si="34">CHOOSE(WEEKDAY(L6,1),"D","S","T","Q","Q","S","S")</f>
        <v>T</v>
      </c>
      <c r="M7" s="46" t="str">
        <f t="shared" si="34"/>
        <v>Q</v>
      </c>
      <c r="N7" s="46" t="str">
        <f t="shared" si="34"/>
        <v>Q</v>
      </c>
      <c r="O7" s="46" t="str">
        <f t="shared" si="34"/>
        <v>S</v>
      </c>
      <c r="P7" s="46" t="str">
        <f t="shared" si="34"/>
        <v>S</v>
      </c>
      <c r="Q7" s="46" t="str">
        <f t="shared" si="34"/>
        <v>D</v>
      </c>
      <c r="R7" s="46" t="str">
        <f t="shared" si="34"/>
        <v>S</v>
      </c>
      <c r="S7" s="46" t="str">
        <f t="shared" si="34"/>
        <v>T</v>
      </c>
      <c r="T7" s="46" t="str">
        <f t="shared" si="34"/>
        <v>Q</v>
      </c>
      <c r="U7" s="46" t="str">
        <f t="shared" si="34"/>
        <v>Q</v>
      </c>
      <c r="V7" s="46" t="str">
        <f t="shared" si="34"/>
        <v>S</v>
      </c>
      <c r="W7" s="46" t="str">
        <f t="shared" si="34"/>
        <v>S</v>
      </c>
      <c r="X7" s="46" t="str">
        <f t="shared" si="34"/>
        <v>D</v>
      </c>
      <c r="Y7" s="46" t="str">
        <f t="shared" si="34"/>
        <v>S</v>
      </c>
      <c r="Z7" s="46" t="str">
        <f t="shared" si="34"/>
        <v>T</v>
      </c>
      <c r="AA7" s="46" t="str">
        <f t="shared" si="34"/>
        <v>Q</v>
      </c>
      <c r="AB7" s="46" t="str">
        <f t="shared" si="34"/>
        <v>Q</v>
      </c>
      <c r="AC7" s="46" t="str">
        <f t="shared" si="34"/>
        <v>S</v>
      </c>
      <c r="AD7" s="46" t="str">
        <f t="shared" si="34"/>
        <v>S</v>
      </c>
      <c r="AE7" s="46" t="str">
        <f t="shared" si="34"/>
        <v>D</v>
      </c>
      <c r="AF7" s="46" t="str">
        <f t="shared" si="34"/>
        <v>S</v>
      </c>
      <c r="AG7" s="46" t="str">
        <f t="shared" si="34"/>
        <v>T</v>
      </c>
      <c r="AH7" s="46" t="str">
        <f t="shared" si="34"/>
        <v>Q</v>
      </c>
      <c r="AI7" s="46" t="str">
        <f t="shared" si="34"/>
        <v>Q</v>
      </c>
      <c r="AJ7" s="46" t="str">
        <f t="shared" si="34"/>
        <v>S</v>
      </c>
      <c r="AK7" s="46" t="str">
        <f t="shared" si="34"/>
        <v>S</v>
      </c>
      <c r="AL7" s="46" t="str">
        <f t="shared" si="34"/>
        <v>D</v>
      </c>
      <c r="AM7" s="46" t="str">
        <f t="shared" si="34"/>
        <v>S</v>
      </c>
      <c r="AN7" s="46" t="str">
        <f t="shared" si="34"/>
        <v>T</v>
      </c>
      <c r="AO7" s="46" t="str">
        <f t="shared" si="34"/>
        <v>Q</v>
      </c>
      <c r="AP7" s="46" t="str">
        <f t="shared" si="34"/>
        <v>Q</v>
      </c>
      <c r="AQ7" s="46" t="str">
        <f t="shared" si="34"/>
        <v>S</v>
      </c>
      <c r="AR7" s="46" t="str">
        <f t="shared" si="34"/>
        <v>S</v>
      </c>
      <c r="AS7" s="46" t="str">
        <f t="shared" si="34"/>
        <v>D</v>
      </c>
      <c r="AT7" s="46" t="str">
        <f t="shared" si="34"/>
        <v>S</v>
      </c>
      <c r="AU7" s="46" t="str">
        <f t="shared" si="34"/>
        <v>T</v>
      </c>
      <c r="AV7" s="46" t="str">
        <f t="shared" si="34"/>
        <v>Q</v>
      </c>
      <c r="AW7" s="46" t="str">
        <f t="shared" si="34"/>
        <v>Q</v>
      </c>
      <c r="AX7" s="46" t="str">
        <f t="shared" si="34"/>
        <v>S</v>
      </c>
      <c r="AY7" s="46" t="str">
        <f t="shared" si="34"/>
        <v>S</v>
      </c>
      <c r="AZ7" s="46" t="str">
        <f t="shared" si="34"/>
        <v>D</v>
      </c>
      <c r="BA7" s="46" t="str">
        <f t="shared" si="34"/>
        <v>S</v>
      </c>
      <c r="BB7" s="46" t="str">
        <f t="shared" si="34"/>
        <v>T</v>
      </c>
      <c r="BC7" s="46" t="str">
        <f t="shared" si="34"/>
        <v>Q</v>
      </c>
      <c r="BD7" s="46" t="str">
        <f t="shared" si="34"/>
        <v>Q</v>
      </c>
      <c r="BE7" s="46" t="str">
        <f t="shared" si="34"/>
        <v>S</v>
      </c>
      <c r="BF7" s="46" t="str">
        <f t="shared" si="34"/>
        <v>S</v>
      </c>
      <c r="BG7" s="46" t="str">
        <f t="shared" si="34"/>
        <v>D</v>
      </c>
      <c r="BH7" s="46" t="str">
        <f t="shared" si="34"/>
        <v>S</v>
      </c>
      <c r="BI7" s="46" t="str">
        <f t="shared" si="34"/>
        <v>T</v>
      </c>
      <c r="BJ7" s="46" t="str">
        <f t="shared" si="34"/>
        <v>Q</v>
      </c>
      <c r="BK7" s="46" t="str">
        <f t="shared" si="34"/>
        <v>Q</v>
      </c>
      <c r="BL7" s="46" t="str">
        <f t="shared" si="34"/>
        <v>S</v>
      </c>
      <c r="BM7" s="46" t="str">
        <f t="shared" si="34"/>
        <v>S</v>
      </c>
      <c r="BN7" s="46" t="str">
        <f t="shared" si="34"/>
        <v>D</v>
      </c>
      <c r="BO7" s="46" t="str">
        <f t="shared" si="34"/>
        <v>S</v>
      </c>
      <c r="BP7" s="46" t="str">
        <f t="shared" si="34"/>
        <v>T</v>
      </c>
      <c r="BQ7" s="46" t="str">
        <f t="shared" si="34"/>
        <v>Q</v>
      </c>
      <c r="BR7" s="46" t="str">
        <f t="shared" si="34"/>
        <v>Q</v>
      </c>
      <c r="BS7" s="46" t="str">
        <f t="shared" si="34"/>
        <v>S</v>
      </c>
      <c r="BT7" s="46" t="str">
        <f t="shared" si="34"/>
        <v>S</v>
      </c>
      <c r="BU7" s="46" t="str">
        <f t="shared" si="34"/>
        <v>D</v>
      </c>
      <c r="BV7" s="46" t="str">
        <f t="shared" si="34"/>
        <v>S</v>
      </c>
      <c r="BW7" s="46" t="str">
        <f t="shared" si="34"/>
        <v>T</v>
      </c>
      <c r="BX7" s="46" t="str">
        <f t="shared" ref="BX7:EI7" si="35">CHOOSE(WEEKDAY(BX6,1),"D","S","T","Q","Q","S","S")</f>
        <v>Q</v>
      </c>
      <c r="BY7" s="46" t="str">
        <f t="shared" si="35"/>
        <v>Q</v>
      </c>
      <c r="BZ7" s="46" t="str">
        <f t="shared" si="35"/>
        <v>S</v>
      </c>
      <c r="CA7" s="46" t="str">
        <f t="shared" si="35"/>
        <v>S</v>
      </c>
      <c r="CB7" s="46" t="str">
        <f t="shared" si="35"/>
        <v>D</v>
      </c>
      <c r="CC7" s="46" t="str">
        <f t="shared" si="35"/>
        <v>S</v>
      </c>
      <c r="CD7" s="46" t="str">
        <f t="shared" si="35"/>
        <v>T</v>
      </c>
      <c r="CE7" s="46" t="str">
        <f t="shared" si="35"/>
        <v>Q</v>
      </c>
      <c r="CF7" s="46" t="str">
        <f t="shared" si="35"/>
        <v>Q</v>
      </c>
      <c r="CG7" s="46" t="str">
        <f t="shared" si="35"/>
        <v>S</v>
      </c>
      <c r="CH7" s="46" t="str">
        <f t="shared" si="35"/>
        <v>S</v>
      </c>
      <c r="CI7" s="46" t="str">
        <f t="shared" si="35"/>
        <v>D</v>
      </c>
      <c r="CJ7" s="46" t="str">
        <f t="shared" si="35"/>
        <v>S</v>
      </c>
      <c r="CK7" s="46" t="str">
        <f t="shared" si="35"/>
        <v>T</v>
      </c>
      <c r="CL7" s="46" t="str">
        <f t="shared" si="35"/>
        <v>Q</v>
      </c>
      <c r="CM7" s="46" t="str">
        <f t="shared" si="35"/>
        <v>Q</v>
      </c>
      <c r="CN7" s="46" t="str">
        <f t="shared" si="35"/>
        <v>S</v>
      </c>
      <c r="CO7" s="46" t="str">
        <f t="shared" si="35"/>
        <v>S</v>
      </c>
      <c r="CP7" s="46" t="str">
        <f t="shared" si="35"/>
        <v>D</v>
      </c>
      <c r="CQ7" s="46" t="str">
        <f t="shared" si="35"/>
        <v>S</v>
      </c>
      <c r="CR7" s="46" t="str">
        <f t="shared" si="35"/>
        <v>T</v>
      </c>
      <c r="CS7" s="46" t="str">
        <f t="shared" si="35"/>
        <v>Q</v>
      </c>
      <c r="CT7" s="46" t="str">
        <f t="shared" si="35"/>
        <v>Q</v>
      </c>
      <c r="CU7" s="46" t="str">
        <f t="shared" si="35"/>
        <v>S</v>
      </c>
      <c r="CV7" s="46" t="str">
        <f t="shared" si="35"/>
        <v>S</v>
      </c>
      <c r="CW7" s="46" t="str">
        <f t="shared" si="35"/>
        <v>D</v>
      </c>
      <c r="CX7" s="46" t="str">
        <f t="shared" si="35"/>
        <v>S</v>
      </c>
      <c r="CY7" s="46" t="str">
        <f t="shared" si="35"/>
        <v>T</v>
      </c>
      <c r="CZ7" s="46" t="str">
        <f t="shared" si="35"/>
        <v>Q</v>
      </c>
      <c r="DA7" s="46" t="str">
        <f t="shared" si="35"/>
        <v>Q</v>
      </c>
      <c r="DB7" s="46" t="str">
        <f t="shared" si="35"/>
        <v>S</v>
      </c>
      <c r="DC7" s="46" t="str">
        <f t="shared" si="35"/>
        <v>S</v>
      </c>
      <c r="DD7" s="46" t="str">
        <f t="shared" si="35"/>
        <v>D</v>
      </c>
      <c r="DE7" s="46" t="str">
        <f t="shared" si="35"/>
        <v>S</v>
      </c>
      <c r="DF7" s="46" t="str">
        <f t="shared" si="35"/>
        <v>T</v>
      </c>
      <c r="DG7" s="46" t="str">
        <f t="shared" si="35"/>
        <v>Q</v>
      </c>
      <c r="DH7" s="46" t="str">
        <f t="shared" si="35"/>
        <v>Q</v>
      </c>
      <c r="DI7" s="46" t="str">
        <f t="shared" si="35"/>
        <v>S</v>
      </c>
      <c r="DJ7" s="46" t="str">
        <f t="shared" si="35"/>
        <v>S</v>
      </c>
      <c r="DK7" s="46" t="str">
        <f t="shared" si="35"/>
        <v>D</v>
      </c>
      <c r="DL7" s="46" t="str">
        <f t="shared" si="35"/>
        <v>S</v>
      </c>
      <c r="DM7" s="46" t="str">
        <f t="shared" si="35"/>
        <v>T</v>
      </c>
      <c r="DN7" s="46" t="str">
        <f t="shared" si="35"/>
        <v>Q</v>
      </c>
      <c r="DO7" s="46" t="str">
        <f t="shared" si="35"/>
        <v>Q</v>
      </c>
      <c r="DP7" s="46" t="str">
        <f t="shared" si="35"/>
        <v>S</v>
      </c>
      <c r="DQ7" s="46" t="str">
        <f t="shared" si="35"/>
        <v>S</v>
      </c>
      <c r="DR7" s="46" t="str">
        <f t="shared" si="35"/>
        <v>D</v>
      </c>
      <c r="DS7" s="46" t="str">
        <f t="shared" si="35"/>
        <v>S</v>
      </c>
      <c r="DT7" s="46" t="str">
        <f t="shared" si="35"/>
        <v>T</v>
      </c>
      <c r="DU7" s="46" t="str">
        <f t="shared" si="35"/>
        <v>Q</v>
      </c>
      <c r="DV7" s="46" t="str">
        <f t="shared" si="35"/>
        <v>Q</v>
      </c>
      <c r="DW7" s="46" t="str">
        <f t="shared" si="35"/>
        <v>S</v>
      </c>
      <c r="DX7" s="46" t="str">
        <f t="shared" si="35"/>
        <v>S</v>
      </c>
      <c r="DY7" s="46" t="str">
        <f t="shared" si="35"/>
        <v>D</v>
      </c>
      <c r="DZ7" s="46" t="str">
        <f t="shared" si="35"/>
        <v>S</v>
      </c>
      <c r="EA7" s="46" t="str">
        <f t="shared" si="35"/>
        <v>T</v>
      </c>
      <c r="EB7" s="46" t="str">
        <f t="shared" si="35"/>
        <v>Q</v>
      </c>
      <c r="EC7" s="46" t="str">
        <f t="shared" si="35"/>
        <v>Q</v>
      </c>
      <c r="ED7" s="46" t="str">
        <f t="shared" si="35"/>
        <v>S</v>
      </c>
      <c r="EE7" s="46" t="str">
        <f t="shared" si="35"/>
        <v>S</v>
      </c>
      <c r="EF7" s="46" t="str">
        <f t="shared" si="35"/>
        <v>D</v>
      </c>
      <c r="EG7" s="46" t="str">
        <f t="shared" si="35"/>
        <v>S</v>
      </c>
      <c r="EH7" s="46" t="str">
        <f t="shared" si="35"/>
        <v>T</v>
      </c>
      <c r="EI7" s="46" t="str">
        <f t="shared" si="35"/>
        <v>Q</v>
      </c>
      <c r="EJ7" s="46" t="str">
        <f t="shared" ref="EJ7:GU7" si="36">CHOOSE(WEEKDAY(EJ6,1),"D","S","T","Q","Q","S","S")</f>
        <v>Q</v>
      </c>
      <c r="EK7" s="46" t="str">
        <f t="shared" si="36"/>
        <v>S</v>
      </c>
      <c r="EL7" s="46" t="str">
        <f t="shared" si="36"/>
        <v>S</v>
      </c>
      <c r="EM7" s="46" t="str">
        <f t="shared" si="36"/>
        <v>D</v>
      </c>
      <c r="EN7" s="46" t="str">
        <f t="shared" si="36"/>
        <v>S</v>
      </c>
      <c r="EO7" s="46" t="str">
        <f t="shared" si="36"/>
        <v>T</v>
      </c>
      <c r="EP7" s="46" t="str">
        <f t="shared" si="36"/>
        <v>Q</v>
      </c>
      <c r="EQ7" s="46" t="str">
        <f t="shared" si="36"/>
        <v>Q</v>
      </c>
      <c r="ER7" s="46" t="str">
        <f t="shared" si="36"/>
        <v>S</v>
      </c>
      <c r="ES7" s="46" t="str">
        <f t="shared" si="36"/>
        <v>S</v>
      </c>
      <c r="ET7" s="46" t="str">
        <f t="shared" si="36"/>
        <v>D</v>
      </c>
      <c r="EU7" s="46" t="str">
        <f t="shared" si="36"/>
        <v>S</v>
      </c>
      <c r="EV7" s="46" t="str">
        <f t="shared" si="36"/>
        <v>T</v>
      </c>
      <c r="EW7" s="46" t="str">
        <f t="shared" si="36"/>
        <v>Q</v>
      </c>
      <c r="EX7" s="46" t="str">
        <f t="shared" si="36"/>
        <v>Q</v>
      </c>
      <c r="EY7" s="46" t="str">
        <f t="shared" si="36"/>
        <v>S</v>
      </c>
      <c r="EZ7" s="46" t="str">
        <f t="shared" si="36"/>
        <v>S</v>
      </c>
      <c r="FA7" s="46" t="str">
        <f t="shared" si="36"/>
        <v>D</v>
      </c>
      <c r="FB7" s="46" t="str">
        <f t="shared" si="36"/>
        <v>S</v>
      </c>
      <c r="FC7" s="46" t="str">
        <f t="shared" si="36"/>
        <v>T</v>
      </c>
      <c r="FD7" s="46" t="str">
        <f t="shared" si="36"/>
        <v>Q</v>
      </c>
      <c r="FE7" s="46" t="str">
        <f t="shared" si="36"/>
        <v>Q</v>
      </c>
      <c r="FF7" s="46" t="str">
        <f t="shared" si="36"/>
        <v>S</v>
      </c>
      <c r="FG7" s="46" t="str">
        <f t="shared" si="36"/>
        <v>S</v>
      </c>
      <c r="FH7" s="46" t="str">
        <f t="shared" si="36"/>
        <v>D</v>
      </c>
      <c r="FI7" s="46" t="str">
        <f t="shared" si="36"/>
        <v>S</v>
      </c>
      <c r="FJ7" s="46" t="str">
        <f t="shared" si="36"/>
        <v>T</v>
      </c>
      <c r="FK7" s="46" t="str">
        <f t="shared" si="36"/>
        <v>Q</v>
      </c>
      <c r="FL7" s="46" t="str">
        <f t="shared" si="36"/>
        <v>Q</v>
      </c>
      <c r="FM7" s="46" t="str">
        <f t="shared" si="36"/>
        <v>S</v>
      </c>
      <c r="FN7" s="46" t="str">
        <f t="shared" si="36"/>
        <v>S</v>
      </c>
      <c r="FO7" s="46" t="str">
        <f t="shared" si="36"/>
        <v>D</v>
      </c>
      <c r="FP7" s="46" t="str">
        <f t="shared" si="36"/>
        <v>S</v>
      </c>
      <c r="FQ7" s="46" t="str">
        <f t="shared" si="36"/>
        <v>T</v>
      </c>
      <c r="FR7" s="46" t="str">
        <f t="shared" si="36"/>
        <v>Q</v>
      </c>
      <c r="FS7" s="46" t="str">
        <f t="shared" si="36"/>
        <v>Q</v>
      </c>
      <c r="FT7" s="46" t="str">
        <f t="shared" si="36"/>
        <v>S</v>
      </c>
      <c r="FU7" s="46" t="str">
        <f t="shared" si="36"/>
        <v>S</v>
      </c>
      <c r="FV7" s="46" t="str">
        <f t="shared" si="36"/>
        <v>D</v>
      </c>
      <c r="FW7" s="46" t="str">
        <f t="shared" si="36"/>
        <v>S</v>
      </c>
      <c r="FX7" s="46" t="str">
        <f t="shared" si="36"/>
        <v>T</v>
      </c>
      <c r="FY7" s="46" t="str">
        <f t="shared" si="36"/>
        <v>Q</v>
      </c>
      <c r="FZ7" s="46" t="str">
        <f t="shared" si="36"/>
        <v>Q</v>
      </c>
      <c r="GA7" s="46" t="str">
        <f t="shared" si="36"/>
        <v>S</v>
      </c>
      <c r="GB7" s="46" t="str">
        <f t="shared" si="36"/>
        <v>S</v>
      </c>
      <c r="GC7" s="46" t="str">
        <f t="shared" si="36"/>
        <v>D</v>
      </c>
      <c r="GD7" s="46" t="str">
        <f t="shared" si="36"/>
        <v>S</v>
      </c>
      <c r="GE7" s="46" t="str">
        <f t="shared" si="36"/>
        <v>T</v>
      </c>
      <c r="GF7" s="46" t="str">
        <f t="shared" si="36"/>
        <v>Q</v>
      </c>
      <c r="GG7" s="46" t="str">
        <f t="shared" si="36"/>
        <v>Q</v>
      </c>
      <c r="GH7" s="46" t="str">
        <f t="shared" si="36"/>
        <v>S</v>
      </c>
      <c r="GI7" s="46" t="str">
        <f t="shared" si="36"/>
        <v>S</v>
      </c>
      <c r="GJ7" s="46" t="str">
        <f t="shared" si="36"/>
        <v>D</v>
      </c>
      <c r="GK7" s="46" t="str">
        <f t="shared" si="36"/>
        <v>S</v>
      </c>
      <c r="GL7" s="46" t="str">
        <f t="shared" si="36"/>
        <v>T</v>
      </c>
      <c r="GM7" s="46" t="str">
        <f t="shared" si="36"/>
        <v>Q</v>
      </c>
      <c r="GN7" s="46" t="str">
        <f t="shared" si="36"/>
        <v>Q</v>
      </c>
      <c r="GO7" s="46" t="str">
        <f t="shared" si="36"/>
        <v>S</v>
      </c>
      <c r="GP7" s="46" t="str">
        <f t="shared" si="36"/>
        <v>S</v>
      </c>
      <c r="GQ7" s="46" t="str">
        <f t="shared" si="36"/>
        <v>D</v>
      </c>
      <c r="GR7" s="46" t="str">
        <f t="shared" si="36"/>
        <v>S</v>
      </c>
      <c r="GS7" s="46" t="str">
        <f t="shared" si="36"/>
        <v>T</v>
      </c>
      <c r="GT7" s="46" t="str">
        <f t="shared" si="36"/>
        <v>Q</v>
      </c>
      <c r="GU7" s="46" t="str">
        <f t="shared" si="36"/>
        <v>Q</v>
      </c>
      <c r="GV7" s="46" t="str">
        <f t="shared" ref="GV7:HS7" si="37">CHOOSE(WEEKDAY(GV6,1),"D","S","T","Q","Q","S","S")</f>
        <v>S</v>
      </c>
      <c r="GW7" s="46" t="str">
        <f t="shared" si="37"/>
        <v>S</v>
      </c>
      <c r="GX7" s="46" t="str">
        <f t="shared" si="37"/>
        <v>D</v>
      </c>
      <c r="GY7" s="46" t="str">
        <f t="shared" si="37"/>
        <v>S</v>
      </c>
      <c r="GZ7" s="46" t="str">
        <f t="shared" si="37"/>
        <v>T</v>
      </c>
      <c r="HA7" s="46" t="str">
        <f t="shared" si="37"/>
        <v>Q</v>
      </c>
      <c r="HB7" s="46" t="str">
        <f t="shared" si="37"/>
        <v>Q</v>
      </c>
      <c r="HC7" s="46" t="str">
        <f t="shared" si="37"/>
        <v>S</v>
      </c>
      <c r="HD7" s="46" t="str">
        <f t="shared" si="37"/>
        <v>S</v>
      </c>
      <c r="HE7" s="46" t="str">
        <f t="shared" si="37"/>
        <v>D</v>
      </c>
      <c r="HF7" s="46" t="str">
        <f t="shared" si="37"/>
        <v>S</v>
      </c>
      <c r="HG7" s="46" t="str">
        <f t="shared" si="37"/>
        <v>T</v>
      </c>
      <c r="HH7" s="46" t="str">
        <f t="shared" si="37"/>
        <v>Q</v>
      </c>
      <c r="HI7" s="46" t="str">
        <f t="shared" si="37"/>
        <v>Q</v>
      </c>
      <c r="HJ7" s="46" t="str">
        <f t="shared" si="37"/>
        <v>S</v>
      </c>
      <c r="HK7" s="46" t="str">
        <f t="shared" si="37"/>
        <v>S</v>
      </c>
      <c r="HL7" s="46" t="str">
        <f t="shared" si="37"/>
        <v>D</v>
      </c>
      <c r="HM7" s="46" t="str">
        <f t="shared" si="37"/>
        <v>S</v>
      </c>
      <c r="HN7" s="46" t="str">
        <f t="shared" si="37"/>
        <v>T</v>
      </c>
      <c r="HO7" s="46" t="str">
        <f t="shared" si="37"/>
        <v>Q</v>
      </c>
      <c r="HP7" s="46" t="str">
        <f t="shared" si="37"/>
        <v>Q</v>
      </c>
      <c r="HQ7" s="46" t="str">
        <f t="shared" si="37"/>
        <v>S</v>
      </c>
      <c r="HR7" s="46" t="str">
        <f t="shared" si="37"/>
        <v>S</v>
      </c>
      <c r="HS7" s="46" t="str">
        <f t="shared" si="37"/>
        <v>D</v>
      </c>
    </row>
    <row r="8" spans="1:227" s="50" customFormat="1" ht="19.5" thickBot="1">
      <c r="A8" s="48" t="str">
        <f>IF(ISERROR(VALUE(SUBSTITUTE(prevWBS,".",""))),"1",IF(ISERROR(FIND("`",SUBSTITUTE(prevWBS,".","`",1))),TEXT(VALUE(prevWBS)+1,"#"),TEXT(VALUE(LEFT(prevWBS,FIND("`",SUBSTITUTE(prevWBS,".","`",1))-1))+1,"#")))</f>
        <v>1</v>
      </c>
      <c r="B8" s="49" t="s">
        <v>84</v>
      </c>
      <c r="D8" s="51"/>
      <c r="E8" s="52"/>
      <c r="F8" s="53" t="str">
        <f>IF(ISBLANK(E8)," - ",IF(G8=0,E8,E8+G8-1))</f>
        <v xml:space="preserve"> - </v>
      </c>
      <c r="G8" s="54"/>
      <c r="H8" s="55"/>
      <c r="I8" s="56" t="str">
        <f t="shared" ref="I8:I24" si="38">IF(OR(F8=0,E8=0)," - ",NETWORKDAYS(E8,F8))</f>
        <v xml:space="preserve"> - </v>
      </c>
      <c r="J8" s="57"/>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row>
    <row r="9" spans="1:227" s="68" customFormat="1" ht="26.25" customHeight="1">
      <c r="A9" s="59" t="str">
        <f t="shared" ref="A9:A17" si="39">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109" t="s">
        <v>85</v>
      </c>
      <c r="C9" s="109"/>
      <c r="D9" s="60"/>
      <c r="E9" s="61">
        <v>43622</v>
      </c>
      <c r="F9" s="62">
        <f>IF(ISBLANK(E9)," - ",IF(G9=0,E9,E9+G9-1))</f>
        <v>43635</v>
      </c>
      <c r="G9" s="63">
        <v>14</v>
      </c>
      <c r="H9" s="64">
        <f t="shared" ref="H9:H11" ca="1" si="40">IF(I9="","0%",I9/G9)</f>
        <v>1.7857142857142858</v>
      </c>
      <c r="I9" s="65">
        <f ca="1">IF(E9="","",IF(TODAY()&gt;E9,TODAY()-E9,""))</f>
        <v>25</v>
      </c>
      <c r="J9" s="66"/>
      <c r="K9" s="30"/>
      <c r="L9" s="30"/>
      <c r="M9" s="30"/>
      <c r="N9" s="30"/>
      <c r="O9" s="30"/>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row>
    <row r="10" spans="1:227" s="75" customFormat="1" ht="18.75">
      <c r="A10" s="69" t="str">
        <f t="shared" si="39"/>
        <v>1.2</v>
      </c>
      <c r="B10" s="108" t="s">
        <v>86</v>
      </c>
      <c r="C10" s="108"/>
      <c r="D10" s="70"/>
      <c r="E10" s="61">
        <v>43622</v>
      </c>
      <c r="F10" s="71">
        <f t="shared" ref="F10:F17" si="41">IF(ISBLANK(E10)," - ",IF(G10=0,E10,E10+G10-1))</f>
        <v>43637</v>
      </c>
      <c r="G10" s="72">
        <v>16</v>
      </c>
      <c r="H10" s="64">
        <f t="shared" ca="1" si="40"/>
        <v>1.5625</v>
      </c>
      <c r="I10" s="65">
        <f t="shared" ref="I10:I11" ca="1" si="42">IF(E10="","",IF(TODAY()&gt;E10,TODAY()-E10,""))</f>
        <v>25</v>
      </c>
      <c r="J10" s="73"/>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row>
    <row r="11" spans="1:227" s="75" customFormat="1" ht="30" customHeight="1" thickBot="1">
      <c r="A11" s="69" t="str">
        <f t="shared" si="39"/>
        <v>1.3</v>
      </c>
      <c r="B11" s="108" t="s">
        <v>87</v>
      </c>
      <c r="C11" s="108"/>
      <c r="D11" s="70"/>
      <c r="E11" s="61">
        <v>43622</v>
      </c>
      <c r="F11" s="71">
        <f t="shared" si="41"/>
        <v>43635</v>
      </c>
      <c r="G11" s="72">
        <v>14</v>
      </c>
      <c r="H11" s="76">
        <f t="shared" ca="1" si="40"/>
        <v>1.7857142857142858</v>
      </c>
      <c r="I11" s="65">
        <f t="shared" ca="1" si="42"/>
        <v>25</v>
      </c>
      <c r="J11" s="73"/>
      <c r="K11" s="74"/>
      <c r="L11" s="74"/>
      <c r="M11" s="77"/>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row>
    <row r="12" spans="1:227" s="75" customFormat="1" ht="21" hidden="1" customHeight="1">
      <c r="A12" s="69" t="str">
        <f t="shared" si="39"/>
        <v>1.4</v>
      </c>
      <c r="B12" s="78" t="s">
        <v>88</v>
      </c>
      <c r="D12" s="70"/>
      <c r="E12" s="29"/>
      <c r="F12" s="71" t="str">
        <f t="shared" si="41"/>
        <v xml:space="preserve"> - </v>
      </c>
      <c r="G12" s="72"/>
      <c r="H12" s="76" t="e">
        <f t="shared" ref="H12:H17" ca="1" si="43">I12/G12</f>
        <v>#DIV/0!</v>
      </c>
      <c r="I12" s="65">
        <f t="shared" ref="I12:I17" ca="1" si="44">IF(TODAY()&gt;E12,TODAY()-E12,"")</f>
        <v>43647</v>
      </c>
      <c r="J12" s="73"/>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row>
    <row r="13" spans="1:227" s="75" customFormat="1" ht="19.5" hidden="1" thickBot="1">
      <c r="A13" s="6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1.4.1</v>
      </c>
      <c r="B13" s="79" t="s">
        <v>89</v>
      </c>
      <c r="D13" s="70"/>
      <c r="E13" s="29"/>
      <c r="F13" s="71" t="str">
        <f t="shared" si="41"/>
        <v xml:space="preserve"> - </v>
      </c>
      <c r="G13" s="72"/>
      <c r="H13" s="76" t="e">
        <f t="shared" ca="1" si="43"/>
        <v>#DIV/0!</v>
      </c>
      <c r="I13" s="65">
        <f t="shared" ca="1" si="44"/>
        <v>43647</v>
      </c>
      <c r="J13" s="73"/>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row>
    <row r="14" spans="1:227" s="75" customFormat="1" ht="19.5" hidden="1" thickBot="1">
      <c r="A14" s="6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1.4.2</v>
      </c>
      <c r="B14" s="79" t="s">
        <v>89</v>
      </c>
      <c r="D14" s="70"/>
      <c r="E14" s="29"/>
      <c r="F14" s="71" t="str">
        <f t="shared" si="41"/>
        <v xml:space="preserve"> - </v>
      </c>
      <c r="G14" s="72"/>
      <c r="H14" s="76" t="e">
        <f t="shared" ca="1" si="43"/>
        <v>#DIV/0!</v>
      </c>
      <c r="I14" s="65">
        <f t="shared" ca="1" si="44"/>
        <v>43647</v>
      </c>
      <c r="J14" s="73"/>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row>
    <row r="15" spans="1:227" s="75" customFormat="1" ht="19.5" hidden="1" thickBot="1">
      <c r="A15" s="69" t="str">
        <f t="shared" si="39"/>
        <v>1.5</v>
      </c>
      <c r="B15" s="78" t="s">
        <v>88</v>
      </c>
      <c r="D15" s="70"/>
      <c r="E15" s="29"/>
      <c r="F15" s="71" t="str">
        <f t="shared" si="41"/>
        <v xml:space="preserve"> - </v>
      </c>
      <c r="G15" s="72"/>
      <c r="H15" s="76" t="e">
        <f t="shared" ca="1" si="43"/>
        <v>#DIV/0!</v>
      </c>
      <c r="I15" s="65">
        <f t="shared" ca="1" si="44"/>
        <v>43647</v>
      </c>
      <c r="J15" s="73"/>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row>
    <row r="16" spans="1:227" s="75" customFormat="1" ht="19.5" hidden="1" thickBot="1">
      <c r="A16" s="69" t="str">
        <f t="shared" si="39"/>
        <v>1.6</v>
      </c>
      <c r="B16" s="78" t="s">
        <v>88</v>
      </c>
      <c r="D16" s="70"/>
      <c r="E16" s="29"/>
      <c r="F16" s="71" t="str">
        <f t="shared" si="41"/>
        <v xml:space="preserve"> - </v>
      </c>
      <c r="G16" s="72"/>
      <c r="H16" s="76" t="e">
        <f t="shared" ca="1" si="43"/>
        <v>#DIV/0!</v>
      </c>
      <c r="I16" s="65">
        <f t="shared" ca="1" si="44"/>
        <v>43647</v>
      </c>
      <c r="J16" s="73"/>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row>
    <row r="17" spans="1:227" s="82" customFormat="1" ht="19.5" hidden="1" thickBot="1">
      <c r="A17" s="80" t="str">
        <f t="shared" si="39"/>
        <v>1.7</v>
      </c>
      <c r="B17" s="81" t="s">
        <v>88</v>
      </c>
      <c r="D17" s="83"/>
      <c r="E17" s="84"/>
      <c r="F17" s="85" t="str">
        <f t="shared" si="41"/>
        <v xml:space="preserve"> - </v>
      </c>
      <c r="G17" s="86"/>
      <c r="H17" s="87" t="e">
        <f t="shared" ca="1" si="43"/>
        <v>#DIV/0!</v>
      </c>
      <c r="I17" s="65">
        <f t="shared" ca="1" si="44"/>
        <v>43647</v>
      </c>
      <c r="J17" s="88"/>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row>
    <row r="18" spans="1:227" s="50" customFormat="1" ht="19.5" thickBot="1">
      <c r="A18" s="48" t="str">
        <f>IF(ISERROR(VALUE(SUBSTITUTE(prevWBS,".",""))),"1",IF(ISERROR(FIND("`",SUBSTITUTE(prevWBS,".","`",1))),TEXT(VALUE(prevWBS)+1,"#"),TEXT(VALUE(LEFT(prevWBS,FIND("`",SUBSTITUTE(prevWBS,".","`",1))-1))+1,"#")))</f>
        <v>2</v>
      </c>
      <c r="B18" s="49" t="s">
        <v>90</v>
      </c>
      <c r="D18" s="51"/>
      <c r="E18" s="52"/>
      <c r="F18" s="53"/>
      <c r="G18" s="54"/>
      <c r="H18" s="55"/>
      <c r="I18" s="56" t="str">
        <f t="shared" si="38"/>
        <v xml:space="preserve"> - </v>
      </c>
      <c r="J18" s="57"/>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row>
    <row r="19" spans="1:227" s="68" customFormat="1" ht="33.75" customHeight="1" thickBot="1">
      <c r="A19"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19" s="109" t="s">
        <v>91</v>
      </c>
      <c r="C19" s="109"/>
      <c r="D19" s="60"/>
      <c r="E19" s="61">
        <v>43586</v>
      </c>
      <c r="F19" s="62">
        <f t="shared" ref="F19:F20" si="45">IF(ISBLANK(E19)," - ",IF(G19=0,E19,E19+G19-1))</f>
        <v>43677</v>
      </c>
      <c r="G19" s="63">
        <v>92</v>
      </c>
      <c r="H19" s="64">
        <f ca="1">IF(I19="","0%",I19/G19)</f>
        <v>0.66304347826086951</v>
      </c>
      <c r="I19" s="65">
        <f t="shared" ref="I19:I20" ca="1" si="46">IF(E19="","",IF(TODAY()&gt;E19,TODAY()-E19,""))</f>
        <v>61</v>
      </c>
      <c r="J19" s="66"/>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row>
    <row r="20" spans="1:227" s="75" customFormat="1" ht="36" customHeight="1" thickBot="1">
      <c r="A20"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B20" s="109" t="s">
        <v>92</v>
      </c>
      <c r="C20" s="109"/>
      <c r="D20" s="70"/>
      <c r="E20" s="29">
        <v>43626</v>
      </c>
      <c r="F20" s="71">
        <f t="shared" si="45"/>
        <v>43677</v>
      </c>
      <c r="G20" s="72">
        <v>52</v>
      </c>
      <c r="H20" s="76">
        <f ca="1">IF(I20="","0%",I20/G20)</f>
        <v>0.40384615384615385</v>
      </c>
      <c r="I20" s="65">
        <f t="shared" ca="1" si="46"/>
        <v>21</v>
      </c>
      <c r="J20" s="73"/>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row>
    <row r="21" spans="1:227" s="75" customFormat="1" ht="19.5" hidden="1" thickBot="1">
      <c r="A21"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2.3</v>
      </c>
      <c r="B21" s="78" t="s">
        <v>88</v>
      </c>
      <c r="D21" s="70"/>
      <c r="E21" s="29"/>
      <c r="F21" s="71"/>
      <c r="G21" s="90"/>
      <c r="H21" s="76">
        <v>0</v>
      </c>
      <c r="I21" s="65"/>
      <c r="J21" s="73"/>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row>
    <row r="22" spans="1:227" s="75" customFormat="1" ht="19.5" hidden="1" thickBot="1">
      <c r="A22"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2.4</v>
      </c>
      <c r="B22" s="78" t="s">
        <v>88</v>
      </c>
      <c r="D22" s="70"/>
      <c r="E22" s="29"/>
      <c r="F22" s="71"/>
      <c r="G22" s="72"/>
      <c r="H22" s="76">
        <v>0</v>
      </c>
      <c r="I22" s="65"/>
      <c r="J22" s="73"/>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row>
    <row r="23" spans="1:227" s="82" customFormat="1" ht="26.25" hidden="1" customHeight="1">
      <c r="A23" s="8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2.5</v>
      </c>
      <c r="B23" s="81" t="s">
        <v>88</v>
      </c>
      <c r="D23" s="83"/>
      <c r="E23" s="84"/>
      <c r="F23" s="85"/>
      <c r="G23" s="86"/>
      <c r="H23" s="87">
        <v>0</v>
      </c>
      <c r="I23" s="65"/>
      <c r="J23" s="88"/>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row>
    <row r="24" spans="1:227" s="50" customFormat="1" ht="19.5" thickBot="1">
      <c r="A24" s="48" t="str">
        <f>IF(ISERROR(VALUE(SUBSTITUTE(prevWBS,".",""))),"1",IF(ISERROR(FIND("`",SUBSTITUTE(prevWBS,".","`",1))),TEXT(VALUE(prevWBS)+1,"#"),TEXT(VALUE(LEFT(prevWBS,FIND("`",SUBSTITUTE(prevWBS,".","`",1))-1))+1,"#")))</f>
        <v>3</v>
      </c>
      <c r="B24" s="49" t="s">
        <v>93</v>
      </c>
      <c r="D24" s="51"/>
      <c r="E24" s="52"/>
      <c r="F24" s="53"/>
      <c r="G24" s="54"/>
      <c r="H24" s="55"/>
      <c r="I24" s="56" t="str">
        <f t="shared" si="38"/>
        <v xml:space="preserve"> - </v>
      </c>
      <c r="J24" s="57"/>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row>
    <row r="25" spans="1:227" s="68" customFormat="1" ht="27" customHeight="1" thickBot="1">
      <c r="A25"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25" s="108" t="s">
        <v>94</v>
      </c>
      <c r="C25" s="108"/>
      <c r="D25" s="60"/>
      <c r="E25" s="61">
        <v>43617</v>
      </c>
      <c r="F25" s="62">
        <f>IF(ISBLANK(E25)," - ",IF(G25=0,E25,E25+G25-1))</f>
        <v>43646</v>
      </c>
      <c r="G25" s="63">
        <v>30</v>
      </c>
      <c r="H25" s="64">
        <f ca="1">IF(I25="","0%",I25/G25)</f>
        <v>1</v>
      </c>
      <c r="I25" s="65">
        <f ca="1">IF(E25="","",IF(TODAY()&gt;E25,TODAY()-E25,""))</f>
        <v>30</v>
      </c>
      <c r="J25" s="66"/>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row>
    <row r="26" spans="1:227" s="75" customFormat="1" ht="19.5" hidden="1" thickBot="1">
      <c r="A26"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B26" s="78" t="s">
        <v>88</v>
      </c>
      <c r="D26" s="70"/>
      <c r="E26" s="29"/>
      <c r="F26" s="71"/>
      <c r="G26" s="72"/>
      <c r="H26" s="76">
        <v>0</v>
      </c>
      <c r="I26" s="65"/>
      <c r="J26" s="73"/>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row>
    <row r="27" spans="1:227" s="75" customFormat="1" ht="19.5" hidden="1" thickBot="1">
      <c r="A27"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3.3</v>
      </c>
      <c r="B27" s="78" t="s">
        <v>88</v>
      </c>
      <c r="D27" s="70"/>
      <c r="E27" s="29"/>
      <c r="F27" s="71"/>
      <c r="G27" s="90"/>
      <c r="H27" s="76">
        <v>0</v>
      </c>
      <c r="I27" s="65"/>
      <c r="J27" s="73"/>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row>
    <row r="28" spans="1:227" s="75" customFormat="1" ht="19.5" hidden="1" thickBot="1">
      <c r="A28"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3.4</v>
      </c>
      <c r="B28" s="78" t="s">
        <v>88</v>
      </c>
      <c r="D28" s="70"/>
      <c r="E28" s="29"/>
      <c r="F28" s="71"/>
      <c r="G28" s="72"/>
      <c r="H28" s="76">
        <v>0</v>
      </c>
      <c r="I28" s="65"/>
      <c r="J28" s="73"/>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row>
    <row r="29" spans="1:227" s="82" customFormat="1" ht="19.5" hidden="1" thickBot="1">
      <c r="A29" s="80"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3.5</v>
      </c>
      <c r="B29" s="81" t="s">
        <v>88</v>
      </c>
      <c r="D29" s="83"/>
      <c r="E29" s="84"/>
      <c r="F29" s="85"/>
      <c r="G29" s="86"/>
      <c r="H29" s="87">
        <v>0</v>
      </c>
      <c r="I29" s="65"/>
      <c r="J29" s="88"/>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row>
    <row r="30" spans="1:227" s="50" customFormat="1" ht="19.5" thickBot="1">
      <c r="A30" s="48" t="str">
        <f>IF(ISERROR(VALUE(SUBSTITUTE(prevWBS,".",""))),"1",IF(ISERROR(FIND("`",SUBSTITUTE(prevWBS,".","`",1))),TEXT(VALUE(prevWBS)+1,"#"),TEXT(VALUE(LEFT(prevWBS,FIND("`",SUBSTITUTE(prevWBS,".","`",1))-1))+1,"#")))</f>
        <v>4</v>
      </c>
      <c r="B30" s="49" t="s">
        <v>95</v>
      </c>
      <c r="D30" s="51"/>
      <c r="E30" s="52"/>
      <c r="F30" s="53"/>
      <c r="G30" s="54"/>
      <c r="H30" s="55"/>
      <c r="I30" s="56" t="str">
        <f t="shared" ref="I30" si="47">IF(OR(F30=0,E30=0)," - ",NETWORKDAYS(E30,F30))</f>
        <v xml:space="preserve"> - </v>
      </c>
      <c r="J30" s="57"/>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row>
    <row r="31" spans="1:227" s="68" customFormat="1" ht="50.25" customHeight="1">
      <c r="A31"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31" s="108" t="s">
        <v>96</v>
      </c>
      <c r="C31" s="108"/>
      <c r="D31" s="60"/>
      <c r="E31" s="61">
        <v>43600</v>
      </c>
      <c r="F31" s="62">
        <f t="shared" ref="F31:F34" si="48">IF(ISBLANK(E31)," - ",IF(G31=0,E31,E31+G31-1))</f>
        <v>43677</v>
      </c>
      <c r="G31" s="63">
        <v>78</v>
      </c>
      <c r="H31" s="64">
        <f t="shared" ref="H31:H34" ca="1" si="49">IF(I31="","0%",I31/G31)</f>
        <v>0.60256410256410253</v>
      </c>
      <c r="I31" s="65">
        <f t="shared" ref="I31:I34" ca="1" si="50">IF(E31="","",IF(TODAY()&gt;E31,TODAY()-E31,""))</f>
        <v>47</v>
      </c>
      <c r="J31" s="66"/>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row>
    <row r="32" spans="1:227" s="75" customFormat="1" ht="33.75" customHeight="1">
      <c r="A32"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B32" s="108" t="s">
        <v>97</v>
      </c>
      <c r="C32" s="108"/>
      <c r="D32" s="70"/>
      <c r="E32" s="29">
        <v>43631</v>
      </c>
      <c r="F32" s="71">
        <f t="shared" si="48"/>
        <v>43693</v>
      </c>
      <c r="G32" s="72">
        <v>63</v>
      </c>
      <c r="H32" s="76">
        <f t="shared" ca="1" si="49"/>
        <v>0.25396825396825395</v>
      </c>
      <c r="I32" s="65">
        <f t="shared" ca="1" si="50"/>
        <v>16</v>
      </c>
      <c r="J32" s="73"/>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row>
    <row r="33" spans="1:227" s="75" customFormat="1" ht="22.5" customHeight="1">
      <c r="A33"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4.3</v>
      </c>
      <c r="B33" s="108" t="s">
        <v>98</v>
      </c>
      <c r="C33" s="108"/>
      <c r="D33" s="70"/>
      <c r="E33" s="29">
        <v>43693</v>
      </c>
      <c r="F33" s="71">
        <f t="shared" si="48"/>
        <v>43722</v>
      </c>
      <c r="G33" s="90">
        <v>30</v>
      </c>
      <c r="H33" s="76" t="str">
        <f t="shared" ca="1" si="49"/>
        <v>0%</v>
      </c>
      <c r="I33" s="65" t="str">
        <f t="shared" ca="1" si="50"/>
        <v/>
      </c>
      <c r="J33" s="73"/>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row>
    <row r="34" spans="1:227" s="75" customFormat="1" ht="29.25" customHeight="1" thickBot="1">
      <c r="A34"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4.4</v>
      </c>
      <c r="B34" s="108" t="s">
        <v>99</v>
      </c>
      <c r="C34" s="108"/>
      <c r="D34" s="70"/>
      <c r="E34" s="29">
        <v>43723</v>
      </c>
      <c r="F34" s="71">
        <f t="shared" si="48"/>
        <v>43738</v>
      </c>
      <c r="G34" s="72">
        <v>16</v>
      </c>
      <c r="H34" s="76" t="str">
        <f t="shared" ca="1" si="49"/>
        <v>0%</v>
      </c>
      <c r="I34" s="65" t="str">
        <f t="shared" ca="1" si="50"/>
        <v/>
      </c>
      <c r="J34" s="73"/>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row>
    <row r="35" spans="1:227" s="75" customFormat="1" ht="24.75" hidden="1" customHeight="1">
      <c r="A35"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4.5</v>
      </c>
      <c r="B35" s="78" t="s">
        <v>88</v>
      </c>
      <c r="D35" s="70"/>
      <c r="E35" s="29"/>
      <c r="F35" s="71"/>
      <c r="G35" s="72"/>
      <c r="H35" s="76">
        <v>0</v>
      </c>
      <c r="I35" s="65"/>
      <c r="J35" s="73"/>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row>
    <row r="36" spans="1:227" s="50" customFormat="1" ht="19.5" thickBot="1">
      <c r="A36" s="48" t="str">
        <f>IF(ISERROR(VALUE(SUBSTITUTE(prevWBS,".",""))),"1",IF(ISERROR(FIND("`",SUBSTITUTE(prevWBS,".","`",1))),TEXT(VALUE(prevWBS)+1,"#"),TEXT(VALUE(LEFT(prevWBS,FIND("`",SUBSTITUTE(prevWBS,".","`",1))-1))+1,"#")))</f>
        <v>5</v>
      </c>
      <c r="B36" s="49" t="s">
        <v>100</v>
      </c>
      <c r="D36" s="51"/>
      <c r="E36" s="52"/>
      <c r="F36" s="53"/>
      <c r="G36" s="54"/>
      <c r="H36" s="55"/>
      <c r="I36" s="56" t="str">
        <f t="shared" ref="I36" si="51">IF(OR(F36=0,E36=0)," - ",NETWORKDAYS(E36,F36))</f>
        <v xml:space="preserve"> - </v>
      </c>
      <c r="J36" s="57"/>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row>
    <row r="37" spans="1:227" s="68" customFormat="1" ht="24.75" customHeight="1">
      <c r="A37"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5.1</v>
      </c>
      <c r="B37" s="108" t="s">
        <v>101</v>
      </c>
      <c r="C37" s="108"/>
      <c r="D37" s="60"/>
      <c r="E37" s="61">
        <v>43723</v>
      </c>
      <c r="F37" s="62">
        <f t="shared" ref="F37:F39" si="52">IF(ISBLANK(E37)," - ",IF(G37=0,E37,E37+G37-1))</f>
        <v>43752</v>
      </c>
      <c r="G37" s="63">
        <v>30</v>
      </c>
      <c r="H37" s="64" t="str">
        <f t="shared" ref="H37:H39" ca="1" si="53">IF(I37="","0%",I37/G37)</f>
        <v>0%</v>
      </c>
      <c r="I37" s="65" t="str">
        <f t="shared" ref="I37:I39" ca="1" si="54">IF(E37="","",IF(TODAY()&gt;E37,TODAY()-E37,""))</f>
        <v/>
      </c>
      <c r="J37" s="66"/>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c r="EO37" s="67"/>
      <c r="EP37" s="67"/>
      <c r="EQ37" s="67"/>
      <c r="ER37" s="67"/>
      <c r="ES37" s="67"/>
      <c r="ET37" s="67"/>
      <c r="EU37" s="67"/>
      <c r="EV37" s="67"/>
      <c r="EW37" s="67"/>
      <c r="EX37" s="67"/>
      <c r="EY37" s="67"/>
      <c r="EZ37" s="67"/>
      <c r="FA37" s="67"/>
      <c r="FB37" s="67"/>
      <c r="FC37" s="67"/>
      <c r="FD37" s="67"/>
      <c r="FE37" s="67"/>
      <c r="FF37" s="67"/>
      <c r="FG37" s="67"/>
      <c r="FH37" s="67"/>
      <c r="FI37" s="67"/>
      <c r="FJ37" s="67"/>
      <c r="FK37" s="67"/>
      <c r="FL37" s="67"/>
      <c r="FM37" s="67"/>
      <c r="FN37" s="67"/>
      <c r="FO37" s="67"/>
      <c r="FP37" s="67"/>
      <c r="FQ37" s="67"/>
      <c r="FR37" s="67"/>
      <c r="FS37" s="67"/>
      <c r="FT37" s="67"/>
      <c r="FU37" s="67"/>
      <c r="FV37" s="67"/>
      <c r="FW37" s="67"/>
      <c r="FX37" s="67"/>
      <c r="FY37" s="67"/>
      <c r="FZ37" s="67"/>
      <c r="GA37" s="67"/>
      <c r="GB37" s="67"/>
      <c r="GC37" s="67"/>
      <c r="GD37" s="67"/>
      <c r="GE37" s="67"/>
      <c r="GF37" s="67"/>
      <c r="GG37" s="67"/>
      <c r="GH37" s="67"/>
      <c r="GI37" s="67"/>
      <c r="GJ37" s="67"/>
      <c r="GK37" s="67"/>
      <c r="GL37" s="67"/>
      <c r="GM37" s="67"/>
      <c r="GN37" s="67"/>
      <c r="GO37" s="67"/>
      <c r="GP37" s="67"/>
      <c r="GQ37" s="67"/>
      <c r="GR37" s="67"/>
      <c r="GS37" s="67"/>
      <c r="GT37" s="67"/>
      <c r="GU37" s="67"/>
      <c r="GV37" s="67"/>
      <c r="GW37" s="67"/>
      <c r="GX37" s="67"/>
      <c r="GY37" s="67"/>
      <c r="GZ37" s="67"/>
      <c r="HA37" s="67"/>
      <c r="HB37" s="67"/>
      <c r="HC37" s="67"/>
      <c r="HD37" s="67"/>
      <c r="HE37" s="67"/>
      <c r="HF37" s="67"/>
      <c r="HG37" s="67"/>
      <c r="HH37" s="67"/>
      <c r="HI37" s="67"/>
      <c r="HJ37" s="67"/>
      <c r="HK37" s="67"/>
      <c r="HL37" s="67"/>
      <c r="HM37" s="67"/>
      <c r="HN37" s="67"/>
      <c r="HO37" s="67"/>
      <c r="HP37" s="67"/>
      <c r="HQ37" s="67"/>
      <c r="HR37" s="67"/>
      <c r="HS37" s="67"/>
    </row>
    <row r="38" spans="1:227" s="75" customFormat="1" ht="27.75" customHeight="1">
      <c r="A38"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5.2</v>
      </c>
      <c r="B38" s="108" t="s">
        <v>102</v>
      </c>
      <c r="C38" s="108"/>
      <c r="D38" s="70"/>
      <c r="E38" s="29">
        <v>43753</v>
      </c>
      <c r="F38" s="71">
        <f t="shared" si="52"/>
        <v>43762</v>
      </c>
      <c r="G38" s="72">
        <v>10</v>
      </c>
      <c r="H38" s="76" t="str">
        <f t="shared" ca="1" si="53"/>
        <v>0%</v>
      </c>
      <c r="I38" s="65" t="str">
        <f t="shared" ca="1" si="54"/>
        <v/>
      </c>
      <c r="J38" s="73"/>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row>
    <row r="39" spans="1:227" s="75" customFormat="1" ht="32.25" customHeight="1" thickBot="1">
      <c r="A39"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5.3</v>
      </c>
      <c r="B39" s="108" t="s">
        <v>103</v>
      </c>
      <c r="C39" s="108"/>
      <c r="D39" s="70"/>
      <c r="E39" s="29">
        <v>43763</v>
      </c>
      <c r="F39" s="71">
        <f t="shared" si="52"/>
        <v>43767</v>
      </c>
      <c r="G39" s="90">
        <v>5</v>
      </c>
      <c r="H39" s="76" t="str">
        <f t="shared" ca="1" si="53"/>
        <v>0%</v>
      </c>
      <c r="I39" s="65" t="str">
        <f t="shared" ca="1" si="54"/>
        <v/>
      </c>
      <c r="J39" s="73"/>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row>
    <row r="40" spans="1:227" s="75" customFormat="1" ht="19.5" hidden="1" thickBot="1">
      <c r="A40"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5.4</v>
      </c>
      <c r="B40" s="78" t="s">
        <v>88</v>
      </c>
      <c r="D40" s="70"/>
      <c r="E40" s="29"/>
      <c r="F40" s="71"/>
      <c r="G40" s="72"/>
      <c r="H40" s="76">
        <v>0</v>
      </c>
      <c r="I40" s="65"/>
      <c r="J40" s="73"/>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row>
    <row r="41" spans="1:227" s="75" customFormat="1" ht="19.5" hidden="1" thickBot="1">
      <c r="A41"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5.5</v>
      </c>
      <c r="B41" s="78" t="s">
        <v>88</v>
      </c>
      <c r="D41" s="70"/>
      <c r="E41" s="29"/>
      <c r="F41" s="71"/>
      <c r="G41" s="72"/>
      <c r="H41" s="76">
        <v>0</v>
      </c>
      <c r="I41" s="65"/>
      <c r="J41" s="73"/>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row>
    <row r="42" spans="1:227" s="50" customFormat="1" ht="19.5" thickBot="1">
      <c r="A42" s="48" t="str">
        <f>IF(ISERROR(VALUE(SUBSTITUTE(prevWBS,".",""))),"1",IF(ISERROR(FIND("`",SUBSTITUTE(prevWBS,".","`",1))),TEXT(VALUE(prevWBS)+1,"#"),TEXT(VALUE(LEFT(prevWBS,FIND("`",SUBSTITUTE(prevWBS,".","`",1))-1))+1,"#")))</f>
        <v>6</v>
      </c>
      <c r="B42" s="49" t="s">
        <v>104</v>
      </c>
      <c r="D42" s="51"/>
      <c r="E42" s="52"/>
      <c r="F42" s="53"/>
      <c r="G42" s="54"/>
      <c r="H42" s="55"/>
      <c r="I42" s="56" t="str">
        <f t="shared" ref="I42" si="55">IF(OR(F42=0,E42=0)," - ",NETWORKDAYS(E42,F42))</f>
        <v xml:space="preserve"> - </v>
      </c>
      <c r="J42" s="57"/>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c r="EP42" s="58"/>
      <c r="EQ42" s="58"/>
      <c r="ER42" s="58"/>
      <c r="ES42" s="58"/>
      <c r="ET42" s="58"/>
      <c r="EU42" s="58"/>
      <c r="EV42" s="58"/>
      <c r="EW42" s="58"/>
      <c r="EX42" s="58"/>
      <c r="EY42" s="58"/>
      <c r="EZ42" s="58"/>
      <c r="FA42" s="58"/>
      <c r="FB42" s="58"/>
      <c r="FC42" s="58"/>
      <c r="FD42" s="58"/>
      <c r="FE42" s="58"/>
      <c r="FF42" s="58"/>
      <c r="FG42" s="58"/>
      <c r="FH42" s="58"/>
      <c r="FI42" s="58"/>
      <c r="FJ42" s="58"/>
      <c r="FK42" s="58"/>
      <c r="FL42" s="58"/>
      <c r="FM42" s="58"/>
      <c r="FN42" s="58"/>
      <c r="FO42" s="58"/>
      <c r="FP42" s="58"/>
      <c r="FQ42" s="58"/>
      <c r="FR42" s="58"/>
      <c r="FS42" s="58"/>
      <c r="FT42" s="58"/>
      <c r="FU42" s="58"/>
      <c r="FV42" s="58"/>
      <c r="FW42" s="58"/>
      <c r="FX42" s="58"/>
      <c r="FY42" s="58"/>
      <c r="FZ42" s="58"/>
      <c r="GA42" s="58"/>
      <c r="GB42" s="58"/>
      <c r="GC42" s="58"/>
      <c r="GD42" s="58"/>
      <c r="GE42" s="58"/>
      <c r="GF42" s="58"/>
      <c r="GG42" s="58"/>
      <c r="GH42" s="58"/>
      <c r="GI42" s="58"/>
      <c r="GJ42" s="58"/>
      <c r="GK42" s="58"/>
      <c r="GL42" s="58"/>
      <c r="GM42" s="58"/>
      <c r="GN42" s="58"/>
      <c r="GO42" s="58"/>
      <c r="GP42" s="58"/>
      <c r="GQ42" s="58"/>
      <c r="GR42" s="58"/>
      <c r="GS42" s="58"/>
      <c r="GT42" s="58"/>
      <c r="GU42" s="58"/>
      <c r="GV42" s="58"/>
      <c r="GW42" s="58"/>
      <c r="GX42" s="58"/>
      <c r="GY42" s="58"/>
      <c r="GZ42" s="58"/>
      <c r="HA42" s="58"/>
      <c r="HB42" s="58"/>
      <c r="HC42" s="58"/>
      <c r="HD42" s="58"/>
      <c r="HE42" s="58"/>
      <c r="HF42" s="58"/>
      <c r="HG42" s="58"/>
      <c r="HH42" s="58"/>
      <c r="HI42" s="58"/>
      <c r="HJ42" s="58"/>
      <c r="HK42" s="58"/>
      <c r="HL42" s="58"/>
      <c r="HM42" s="58"/>
      <c r="HN42" s="58"/>
      <c r="HO42" s="58"/>
      <c r="HP42" s="58"/>
      <c r="HQ42" s="58"/>
      <c r="HR42" s="58"/>
      <c r="HS42" s="58"/>
    </row>
    <row r="43" spans="1:227" s="68" customFormat="1" ht="27.75" customHeight="1">
      <c r="A43"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6.1</v>
      </c>
      <c r="B43" s="108" t="s">
        <v>105</v>
      </c>
      <c r="C43" s="108"/>
      <c r="D43" s="60"/>
      <c r="E43" s="61">
        <v>43753</v>
      </c>
      <c r="F43" s="62">
        <f t="shared" ref="F43:F48" si="56">IF(ISBLANK(E43)," - ",IF(G43=0,E43,E43+G43-1))</f>
        <v>43767</v>
      </c>
      <c r="G43" s="63">
        <v>15</v>
      </c>
      <c r="H43" s="64" t="str">
        <f t="shared" ref="H43:H48" ca="1" si="57">IF(I43="","0%",I43/G43)</f>
        <v>0%</v>
      </c>
      <c r="I43" s="65" t="str">
        <f t="shared" ref="I43:I48" ca="1" si="58">IF(E43="","",IF(TODAY()&gt;E43,TODAY()-E43,""))</f>
        <v/>
      </c>
      <c r="J43" s="66"/>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c r="EO43" s="67"/>
      <c r="EP43" s="67"/>
      <c r="EQ43" s="67"/>
      <c r="ER43" s="67"/>
      <c r="ES43" s="67"/>
      <c r="ET43" s="67"/>
      <c r="EU43" s="67"/>
      <c r="EV43" s="67"/>
      <c r="EW43" s="67"/>
      <c r="EX43" s="67"/>
      <c r="EY43" s="67"/>
      <c r="EZ43" s="67"/>
      <c r="FA43" s="67"/>
      <c r="FB43" s="67"/>
      <c r="FC43" s="67"/>
      <c r="FD43" s="67"/>
      <c r="FE43" s="67"/>
      <c r="FF43" s="67"/>
      <c r="FG43" s="67"/>
      <c r="FH43" s="67"/>
      <c r="FI43" s="67"/>
      <c r="FJ43" s="67"/>
      <c r="FK43" s="67"/>
      <c r="FL43" s="67"/>
      <c r="FM43" s="67"/>
      <c r="FN43" s="67"/>
      <c r="FO43" s="67"/>
      <c r="FP43" s="67"/>
      <c r="FQ43" s="67"/>
      <c r="FR43" s="67"/>
      <c r="FS43" s="67"/>
      <c r="FT43" s="67"/>
      <c r="FU43" s="67"/>
      <c r="FV43" s="67"/>
      <c r="FW43" s="67"/>
      <c r="FX43" s="67"/>
      <c r="FY43" s="67"/>
      <c r="FZ43" s="67"/>
      <c r="GA43" s="67"/>
      <c r="GB43" s="67"/>
      <c r="GC43" s="67"/>
      <c r="GD43" s="67"/>
      <c r="GE43" s="67"/>
      <c r="GF43" s="67"/>
      <c r="GG43" s="67"/>
      <c r="GH43" s="67"/>
      <c r="GI43" s="67"/>
      <c r="GJ43" s="67"/>
      <c r="GK43" s="67"/>
      <c r="GL43" s="67"/>
      <c r="GM43" s="67"/>
      <c r="GN43" s="67"/>
      <c r="GO43" s="67"/>
      <c r="GP43" s="67"/>
      <c r="GQ43" s="67"/>
      <c r="GR43" s="67"/>
      <c r="GS43" s="67"/>
      <c r="GT43" s="67"/>
      <c r="GU43" s="67"/>
      <c r="GV43" s="67"/>
      <c r="GW43" s="67"/>
      <c r="GX43" s="67"/>
      <c r="GY43" s="67"/>
      <c r="GZ43" s="67"/>
      <c r="HA43" s="67"/>
      <c r="HB43" s="67"/>
      <c r="HC43" s="67"/>
      <c r="HD43" s="67"/>
      <c r="HE43" s="67"/>
      <c r="HF43" s="67"/>
      <c r="HG43" s="67"/>
      <c r="HH43" s="67"/>
      <c r="HI43" s="67"/>
      <c r="HJ43" s="67"/>
      <c r="HK43" s="67"/>
      <c r="HL43" s="67"/>
      <c r="HM43" s="67"/>
      <c r="HN43" s="67"/>
      <c r="HO43" s="67"/>
      <c r="HP43" s="67"/>
      <c r="HQ43" s="67"/>
      <c r="HR43" s="67"/>
      <c r="HS43" s="67"/>
    </row>
    <row r="44" spans="1:227" s="75" customFormat="1" ht="29.25" customHeight="1">
      <c r="A44" s="6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6.1.1</v>
      </c>
      <c r="B44" s="108" t="s">
        <v>106</v>
      </c>
      <c r="C44" s="108"/>
      <c r="D44" s="70"/>
      <c r="E44" s="61">
        <v>43753</v>
      </c>
      <c r="F44" s="71">
        <f t="shared" si="56"/>
        <v>43767</v>
      </c>
      <c r="G44" s="63">
        <v>15</v>
      </c>
      <c r="H44" s="76" t="str">
        <f t="shared" ca="1" si="57"/>
        <v>0%</v>
      </c>
      <c r="I44" s="65" t="str">
        <f t="shared" ca="1" si="58"/>
        <v/>
      </c>
      <c r="J44" s="73"/>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c r="EO44" s="74"/>
      <c r="EP44" s="74"/>
      <c r="EQ44" s="74"/>
      <c r="ER44" s="74"/>
      <c r="ES44" s="74"/>
      <c r="ET44" s="74"/>
      <c r="EU44" s="74"/>
      <c r="EV44" s="74"/>
      <c r="EW44" s="74"/>
      <c r="EX44" s="74"/>
      <c r="EY44" s="74"/>
      <c r="EZ44" s="74"/>
      <c r="FA44" s="74"/>
      <c r="FB44" s="74"/>
      <c r="FC44" s="74"/>
      <c r="FD44" s="74"/>
      <c r="FE44" s="74"/>
      <c r="FF44" s="74"/>
      <c r="FG44" s="74"/>
      <c r="FH44" s="74"/>
      <c r="FI44" s="74"/>
      <c r="FJ44" s="74"/>
      <c r="FK44" s="74"/>
      <c r="FL44" s="74"/>
      <c r="FM44" s="74"/>
      <c r="FN44" s="74"/>
      <c r="FO44" s="74"/>
      <c r="FP44" s="74"/>
      <c r="FQ44" s="74"/>
      <c r="FR44" s="74"/>
      <c r="FS44" s="74"/>
      <c r="FT44" s="74"/>
      <c r="FU44" s="74"/>
      <c r="FV44" s="74"/>
      <c r="FW44" s="74"/>
      <c r="FX44" s="74"/>
      <c r="FY44" s="74"/>
      <c r="FZ44" s="74"/>
      <c r="GA44" s="74"/>
      <c r="GB44" s="74"/>
      <c r="GC44" s="74"/>
      <c r="GD44" s="74"/>
      <c r="GE44" s="74"/>
      <c r="GF44" s="74"/>
      <c r="GG44" s="74"/>
      <c r="GH44" s="74"/>
      <c r="GI44" s="74"/>
      <c r="GJ44" s="74"/>
      <c r="GK44" s="74"/>
      <c r="GL44" s="74"/>
      <c r="GM44" s="74"/>
      <c r="GN44" s="74"/>
      <c r="GO44" s="74"/>
      <c r="GP44" s="74"/>
      <c r="GQ44" s="74"/>
      <c r="GR44" s="74"/>
      <c r="GS44" s="74"/>
      <c r="GT44" s="74"/>
      <c r="GU44" s="74"/>
      <c r="GV44" s="74"/>
      <c r="GW44" s="74"/>
      <c r="GX44" s="74"/>
      <c r="GY44" s="74"/>
      <c r="GZ44" s="74"/>
      <c r="HA44" s="74"/>
      <c r="HB44" s="74"/>
      <c r="HC44" s="74"/>
      <c r="HD44" s="74"/>
      <c r="HE44" s="74"/>
      <c r="HF44" s="74"/>
      <c r="HG44" s="74"/>
      <c r="HH44" s="74"/>
      <c r="HI44" s="74"/>
      <c r="HJ44" s="74"/>
      <c r="HK44" s="74"/>
      <c r="HL44" s="74"/>
      <c r="HM44" s="74"/>
      <c r="HN44" s="74"/>
      <c r="HO44" s="74"/>
      <c r="HP44" s="74"/>
      <c r="HQ44" s="74"/>
      <c r="HR44" s="74"/>
      <c r="HS44" s="74"/>
    </row>
    <row r="45" spans="1:227" s="75" customFormat="1" ht="18.75">
      <c r="A45" s="6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6.1.2</v>
      </c>
      <c r="B45" s="108" t="s">
        <v>107</v>
      </c>
      <c r="C45" s="108"/>
      <c r="D45" s="70"/>
      <c r="E45" s="61">
        <v>43753</v>
      </c>
      <c r="F45" s="71">
        <f t="shared" si="56"/>
        <v>43767</v>
      </c>
      <c r="G45" s="63">
        <v>15</v>
      </c>
      <c r="H45" s="76" t="str">
        <f t="shared" ca="1" si="57"/>
        <v>0%</v>
      </c>
      <c r="I45" s="65" t="str">
        <f t="shared" ca="1" si="58"/>
        <v/>
      </c>
      <c r="J45" s="73"/>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74"/>
      <c r="FG45" s="74"/>
      <c r="FH45" s="74"/>
      <c r="FI45" s="74"/>
      <c r="FJ45" s="74"/>
      <c r="FK45" s="74"/>
      <c r="FL45" s="74"/>
      <c r="FM45" s="74"/>
      <c r="FN45" s="74"/>
      <c r="FO45" s="74"/>
      <c r="FP45" s="74"/>
      <c r="FQ45" s="74"/>
      <c r="FR45" s="74"/>
      <c r="FS45" s="74"/>
      <c r="FT45" s="74"/>
      <c r="FU45" s="74"/>
      <c r="FV45" s="74"/>
      <c r="FW45" s="74"/>
      <c r="FX45" s="74"/>
      <c r="FY45" s="74"/>
      <c r="FZ45" s="74"/>
      <c r="GA45" s="74"/>
      <c r="GB45" s="74"/>
      <c r="GC45" s="74"/>
      <c r="GD45" s="74"/>
      <c r="GE45" s="74"/>
      <c r="GF45" s="74"/>
      <c r="GG45" s="74"/>
      <c r="GH45" s="74"/>
      <c r="GI45" s="74"/>
      <c r="GJ45" s="74"/>
      <c r="GK45" s="74"/>
      <c r="GL45" s="74"/>
      <c r="GM45" s="74"/>
      <c r="GN45" s="74"/>
      <c r="GO45" s="74"/>
      <c r="GP45" s="74"/>
      <c r="GQ45" s="74"/>
      <c r="GR45" s="74"/>
      <c r="GS45" s="74"/>
      <c r="GT45" s="74"/>
      <c r="GU45" s="74"/>
      <c r="GV45" s="74"/>
      <c r="GW45" s="74"/>
      <c r="GX45" s="74"/>
      <c r="GY45" s="74"/>
      <c r="GZ45" s="74"/>
      <c r="HA45" s="74"/>
      <c r="HB45" s="74"/>
      <c r="HC45" s="74"/>
      <c r="HD45" s="74"/>
      <c r="HE45" s="74"/>
      <c r="HF45" s="74"/>
      <c r="HG45" s="74"/>
      <c r="HH45" s="74"/>
      <c r="HI45" s="74"/>
      <c r="HJ45" s="74"/>
      <c r="HK45" s="74"/>
      <c r="HL45" s="74"/>
      <c r="HM45" s="74"/>
      <c r="HN45" s="74"/>
      <c r="HO45" s="74"/>
      <c r="HP45" s="74"/>
      <c r="HQ45" s="74"/>
      <c r="HR45" s="74"/>
      <c r="HS45" s="74"/>
    </row>
    <row r="46" spans="1:227" s="75" customFormat="1" ht="18.75">
      <c r="A46"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6.2</v>
      </c>
      <c r="B46" s="108" t="s">
        <v>108</v>
      </c>
      <c r="C46" s="108"/>
      <c r="D46" s="70"/>
      <c r="E46" s="29">
        <v>43768</v>
      </c>
      <c r="F46" s="71">
        <f t="shared" si="56"/>
        <v>43782</v>
      </c>
      <c r="G46" s="72">
        <v>15</v>
      </c>
      <c r="H46" s="76" t="str">
        <f t="shared" ca="1" si="57"/>
        <v>0%</v>
      </c>
      <c r="I46" s="65" t="str">
        <f t="shared" ca="1" si="58"/>
        <v/>
      </c>
      <c r="J46" s="73"/>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s="74"/>
      <c r="FH46" s="74"/>
      <c r="FI46" s="74"/>
      <c r="FJ46" s="74"/>
      <c r="FK46" s="74"/>
      <c r="FL46" s="74"/>
      <c r="FM46" s="74"/>
      <c r="FN46" s="74"/>
      <c r="FO46" s="74"/>
      <c r="FP46" s="74"/>
      <c r="FQ46" s="74"/>
      <c r="FR46" s="74"/>
      <c r="FS46" s="74"/>
      <c r="FT46" s="74"/>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row>
    <row r="47" spans="1:227" s="75" customFormat="1" ht="18.75">
      <c r="A47"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6.3</v>
      </c>
      <c r="B47" s="108" t="s">
        <v>109</v>
      </c>
      <c r="C47" s="108"/>
      <c r="D47" s="70"/>
      <c r="E47" s="29">
        <v>43783</v>
      </c>
      <c r="F47" s="71">
        <f t="shared" si="56"/>
        <v>43787</v>
      </c>
      <c r="G47" s="72">
        <v>5</v>
      </c>
      <c r="H47" s="76" t="str">
        <f t="shared" ca="1" si="57"/>
        <v>0%</v>
      </c>
      <c r="I47" s="65" t="str">
        <f t="shared" ca="1" si="58"/>
        <v/>
      </c>
      <c r="J47" s="73"/>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row>
    <row r="48" spans="1:227" s="75" customFormat="1" ht="19.5" thickBot="1">
      <c r="A48"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6.4</v>
      </c>
      <c r="B48" s="108" t="s">
        <v>110</v>
      </c>
      <c r="C48" s="108"/>
      <c r="D48" s="70"/>
      <c r="E48" s="29">
        <v>43788</v>
      </c>
      <c r="F48" s="71">
        <f t="shared" si="56"/>
        <v>43792</v>
      </c>
      <c r="G48" s="72">
        <v>5</v>
      </c>
      <c r="H48" s="76" t="str">
        <f t="shared" ca="1" si="57"/>
        <v>0%</v>
      </c>
      <c r="I48" s="65" t="str">
        <f t="shared" ca="1" si="58"/>
        <v/>
      </c>
      <c r="J48" s="73"/>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c r="FQ48" s="74"/>
      <c r="FR48" s="74"/>
      <c r="FS48" s="74"/>
      <c r="FT48" s="74"/>
      <c r="FU48" s="74"/>
      <c r="FV48" s="74"/>
      <c r="FW48" s="74"/>
      <c r="FX48" s="74"/>
      <c r="FY48" s="74"/>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4"/>
      <c r="GZ48" s="74"/>
      <c r="HA48" s="74"/>
      <c r="HB48" s="74"/>
      <c r="HC48" s="74"/>
      <c r="HD48" s="74"/>
      <c r="HE48" s="74"/>
      <c r="HF48" s="74"/>
      <c r="HG48" s="74"/>
      <c r="HH48" s="74"/>
      <c r="HI48" s="74"/>
      <c r="HJ48" s="74"/>
      <c r="HK48" s="74"/>
      <c r="HL48" s="74"/>
      <c r="HM48" s="74"/>
      <c r="HN48" s="74"/>
      <c r="HO48" s="74"/>
      <c r="HP48" s="74"/>
      <c r="HQ48" s="74"/>
      <c r="HR48" s="74"/>
      <c r="HS48" s="74"/>
    </row>
    <row r="49" spans="1:227" s="50" customFormat="1" ht="19.5" thickBot="1">
      <c r="A49" s="48" t="str">
        <f>IF(ISERROR(VALUE(SUBSTITUTE(prevWBS,".",""))),"1",IF(ISERROR(FIND("`",SUBSTITUTE(prevWBS,".","`",1))),TEXT(VALUE(prevWBS)+1,"#"),TEXT(VALUE(LEFT(prevWBS,FIND("`",SUBSTITUTE(prevWBS,".","`",1))-1))+1,"#")))</f>
        <v>7</v>
      </c>
      <c r="B49" s="49" t="s">
        <v>111</v>
      </c>
      <c r="D49" s="51"/>
      <c r="E49" s="52"/>
      <c r="F49" s="53"/>
      <c r="G49" s="54"/>
      <c r="H49" s="55"/>
      <c r="I49" s="56" t="str">
        <f t="shared" ref="I49" si="59">IF(OR(F49=0,E49=0)," - ",NETWORKDAYS(E49,F49))</f>
        <v xml:space="preserve"> - </v>
      </c>
      <c r="J49" s="57"/>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8"/>
      <c r="FK49" s="58"/>
      <c r="FL49" s="58"/>
      <c r="FM49" s="58"/>
      <c r="FN49" s="58"/>
      <c r="FO49" s="58"/>
      <c r="FP49" s="58"/>
      <c r="FQ49" s="58"/>
      <c r="FR49" s="58"/>
      <c r="FS49" s="58"/>
      <c r="FT49" s="58"/>
      <c r="FU49" s="58"/>
      <c r="FV49" s="58"/>
      <c r="FW49" s="58"/>
      <c r="FX49" s="58"/>
      <c r="FY49" s="58"/>
      <c r="FZ49" s="58"/>
      <c r="GA49" s="58"/>
      <c r="GB49" s="58"/>
      <c r="GC49" s="58"/>
      <c r="GD49" s="58"/>
      <c r="GE49" s="58"/>
      <c r="GF49" s="58"/>
      <c r="GG49" s="58"/>
      <c r="GH49" s="58"/>
      <c r="GI49" s="58"/>
      <c r="GJ49" s="58"/>
      <c r="GK49" s="58"/>
      <c r="GL49" s="58"/>
      <c r="GM49" s="58"/>
      <c r="GN49" s="58"/>
      <c r="GO49" s="58"/>
      <c r="GP49" s="58"/>
      <c r="GQ49" s="58"/>
      <c r="GR49" s="58"/>
      <c r="GS49" s="58"/>
      <c r="GT49" s="58"/>
      <c r="GU49" s="58"/>
      <c r="GV49" s="58"/>
      <c r="GW49" s="58"/>
      <c r="GX49" s="58"/>
      <c r="GY49" s="58"/>
      <c r="GZ49" s="58"/>
      <c r="HA49" s="58"/>
      <c r="HB49" s="58"/>
      <c r="HC49" s="58"/>
      <c r="HD49" s="58"/>
      <c r="HE49" s="58"/>
      <c r="HF49" s="58"/>
      <c r="HG49" s="58"/>
      <c r="HH49" s="58"/>
      <c r="HI49" s="58"/>
      <c r="HJ49" s="58"/>
      <c r="HK49" s="58"/>
      <c r="HL49" s="58"/>
      <c r="HM49" s="58"/>
      <c r="HN49" s="58"/>
      <c r="HO49" s="58"/>
      <c r="HP49" s="58"/>
      <c r="HQ49" s="58"/>
      <c r="HR49" s="58"/>
      <c r="HS49" s="58"/>
    </row>
    <row r="50" spans="1:227" s="75" customFormat="1" ht="19.5" thickBot="1">
      <c r="A50"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7.1</v>
      </c>
      <c r="B50" s="108" t="s">
        <v>112</v>
      </c>
      <c r="C50" s="108"/>
      <c r="D50" s="70"/>
      <c r="E50" s="29">
        <v>43745</v>
      </c>
      <c r="F50" s="71">
        <f t="shared" ref="F50" si="60">IF(ISBLANK(E50)," - ",IF(G50=0,E50,E50+G50-1))</f>
        <v>43748</v>
      </c>
      <c r="G50" s="72">
        <v>4</v>
      </c>
      <c r="H50" s="76" t="str">
        <f t="shared" ref="H50" ca="1" si="61">IF(I50="","0%",I50/G50)</f>
        <v>0%</v>
      </c>
      <c r="I50" s="65" t="str">
        <f t="shared" ref="I50" ca="1" si="62">IF(E50="","",IF(TODAY()&gt;E50,TODAY()-E50,""))</f>
        <v/>
      </c>
      <c r="J50" s="73"/>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c r="EO50" s="74"/>
      <c r="EP50" s="74"/>
      <c r="EQ50" s="74"/>
      <c r="ER50" s="74"/>
      <c r="ES50" s="74"/>
      <c r="ET50" s="74"/>
      <c r="EU50" s="74"/>
      <c r="EV50" s="74"/>
      <c r="EW50" s="74"/>
      <c r="EX50" s="74"/>
      <c r="EY50" s="74"/>
      <c r="EZ50" s="74"/>
      <c r="FA50" s="74"/>
      <c r="FB50" s="74"/>
      <c r="FC50" s="74"/>
      <c r="FD50" s="74"/>
      <c r="FE50" s="74"/>
      <c r="FF50" s="74"/>
      <c r="FG50" s="74"/>
      <c r="FH50" s="74"/>
      <c r="FI50" s="74"/>
      <c r="FJ50" s="74"/>
      <c r="FK50" s="74"/>
      <c r="FL50" s="74"/>
      <c r="FM50" s="74"/>
      <c r="FN50" s="74"/>
      <c r="FO50" s="74"/>
      <c r="FP50" s="74"/>
      <c r="FQ50" s="74"/>
      <c r="FR50" s="74"/>
      <c r="FS50" s="74"/>
      <c r="FT50" s="74"/>
      <c r="FU50" s="74"/>
      <c r="FV50" s="74"/>
      <c r="FW50" s="74"/>
      <c r="FX50" s="74"/>
      <c r="FY50" s="74"/>
      <c r="FZ50" s="74"/>
      <c r="GA50" s="74"/>
      <c r="GB50" s="74"/>
      <c r="GC50" s="74"/>
      <c r="GD50" s="74"/>
      <c r="GE50" s="74"/>
      <c r="GF50" s="74"/>
      <c r="GG50" s="74"/>
      <c r="GH50" s="74"/>
      <c r="GI50" s="74"/>
      <c r="GJ50" s="74"/>
      <c r="GK50" s="74"/>
      <c r="GL50" s="74"/>
      <c r="GM50" s="74"/>
      <c r="GN50" s="74"/>
      <c r="GO50" s="74"/>
      <c r="GP50" s="74"/>
      <c r="GQ50" s="74"/>
      <c r="GR50" s="74"/>
      <c r="GS50" s="74"/>
      <c r="GT50" s="74"/>
      <c r="GU50" s="74"/>
      <c r="GV50" s="74"/>
      <c r="GW50" s="74"/>
      <c r="GX50" s="74"/>
      <c r="GY50" s="74"/>
      <c r="GZ50" s="74"/>
      <c r="HA50" s="74"/>
      <c r="HB50" s="74"/>
      <c r="HC50" s="74"/>
      <c r="HD50" s="74"/>
      <c r="HE50" s="74"/>
      <c r="HF50" s="74"/>
      <c r="HG50" s="74"/>
      <c r="HH50" s="74"/>
      <c r="HI50" s="74"/>
      <c r="HJ50" s="74"/>
      <c r="HK50" s="74"/>
      <c r="HL50" s="74"/>
      <c r="HM50" s="74"/>
      <c r="HN50" s="74"/>
      <c r="HO50" s="74"/>
      <c r="HP50" s="74"/>
      <c r="HQ50" s="74"/>
      <c r="HR50" s="74"/>
      <c r="HS50" s="74"/>
    </row>
    <row r="51" spans="1:227" s="75" customFormat="1" ht="19.5" hidden="1" thickBot="1">
      <c r="A51"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7.2</v>
      </c>
      <c r="B51" s="78" t="s">
        <v>88</v>
      </c>
      <c r="D51" s="70"/>
      <c r="E51" s="29"/>
      <c r="F51" s="71"/>
      <c r="G51" s="90"/>
      <c r="H51" s="76">
        <v>0</v>
      </c>
      <c r="I51" s="65"/>
      <c r="J51" s="73"/>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s="74"/>
      <c r="FH51" s="74"/>
      <c r="FI51" s="74"/>
      <c r="FJ51" s="74"/>
      <c r="FK51" s="74"/>
      <c r="FL51" s="74"/>
      <c r="FM51" s="74"/>
      <c r="FN51" s="74"/>
      <c r="FO51" s="74"/>
      <c r="FP51" s="74"/>
      <c r="FQ51" s="74"/>
      <c r="FR51" s="74"/>
      <c r="FS51" s="74"/>
      <c r="FT51" s="74"/>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4"/>
      <c r="GZ51" s="74"/>
      <c r="HA51" s="74"/>
      <c r="HB51" s="74"/>
      <c r="HC51" s="74"/>
      <c r="HD51" s="74"/>
      <c r="HE51" s="74"/>
      <c r="HF51" s="74"/>
      <c r="HG51" s="74"/>
      <c r="HH51" s="74"/>
      <c r="HI51" s="74"/>
      <c r="HJ51" s="74"/>
      <c r="HK51" s="74"/>
      <c r="HL51" s="74"/>
      <c r="HM51" s="74"/>
      <c r="HN51" s="74"/>
      <c r="HO51" s="74"/>
      <c r="HP51" s="74"/>
      <c r="HQ51" s="74"/>
      <c r="HR51" s="74"/>
      <c r="HS51" s="74"/>
    </row>
    <row r="52" spans="1:227" s="75" customFormat="1" ht="19.5" hidden="1" thickBot="1">
      <c r="A52"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7.3</v>
      </c>
      <c r="B52" s="78" t="s">
        <v>88</v>
      </c>
      <c r="D52" s="70"/>
      <c r="E52" s="29"/>
      <c r="F52" s="71"/>
      <c r="G52" s="72"/>
      <c r="H52" s="76">
        <v>0</v>
      </c>
      <c r="I52" s="65"/>
      <c r="J52" s="73"/>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row>
    <row r="53" spans="1:227" s="75" customFormat="1" ht="19.5" hidden="1" thickBot="1">
      <c r="A53"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7.4</v>
      </c>
      <c r="B53" s="78" t="s">
        <v>88</v>
      </c>
      <c r="D53" s="70"/>
      <c r="E53" s="29"/>
      <c r="F53" s="71"/>
      <c r="G53" s="72"/>
      <c r="H53" s="76">
        <v>0</v>
      </c>
      <c r="I53" s="65"/>
      <c r="J53" s="73"/>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74"/>
      <c r="GA53" s="74"/>
      <c r="GB53" s="74"/>
      <c r="GC53" s="74"/>
      <c r="GD53" s="74"/>
      <c r="GE53" s="74"/>
      <c r="GF53" s="74"/>
      <c r="GG53" s="74"/>
      <c r="GH53" s="74"/>
      <c r="GI53" s="74"/>
      <c r="GJ53" s="74"/>
      <c r="GK53" s="74"/>
      <c r="GL53" s="74"/>
      <c r="GM53" s="74"/>
      <c r="GN53" s="74"/>
      <c r="GO53" s="74"/>
      <c r="GP53" s="74"/>
      <c r="GQ53" s="74"/>
      <c r="GR53" s="74"/>
      <c r="GS53" s="74"/>
      <c r="GT53" s="74"/>
      <c r="GU53" s="74"/>
      <c r="GV53" s="74"/>
      <c r="GW53" s="74"/>
      <c r="GX53" s="74"/>
      <c r="GY53" s="74"/>
      <c r="GZ53" s="74"/>
      <c r="HA53" s="74"/>
      <c r="HB53" s="74"/>
      <c r="HC53" s="74"/>
      <c r="HD53" s="74"/>
      <c r="HE53" s="74"/>
      <c r="HF53" s="74"/>
      <c r="HG53" s="74"/>
      <c r="HH53" s="74"/>
      <c r="HI53" s="74"/>
      <c r="HJ53" s="74"/>
      <c r="HK53" s="74"/>
      <c r="HL53" s="74"/>
      <c r="HM53" s="74"/>
      <c r="HN53" s="74"/>
      <c r="HO53" s="74"/>
      <c r="HP53" s="74"/>
      <c r="HQ53" s="74"/>
      <c r="HR53" s="74"/>
      <c r="HS53" s="74"/>
    </row>
    <row r="54" spans="1:227" s="50" customFormat="1" ht="19.5" thickBot="1">
      <c r="A54" s="48" t="str">
        <f>IF(ISERROR(VALUE(SUBSTITUTE(prevWBS,".",""))),"1",IF(ISERROR(FIND("`",SUBSTITUTE(prevWBS,".","`",1))),TEXT(VALUE(prevWBS)+1,"#"),TEXT(VALUE(LEFT(prevWBS,FIND("`",SUBSTITUTE(prevWBS,".","`",1))-1))+1,"#")))</f>
        <v>8</v>
      </c>
      <c r="B54" s="49" t="s">
        <v>113</v>
      </c>
      <c r="D54" s="51"/>
      <c r="E54" s="52"/>
      <c r="F54" s="53"/>
      <c r="G54" s="54"/>
      <c r="H54" s="55"/>
      <c r="I54" s="56" t="str">
        <f t="shared" ref="I54" si="63">IF(OR(F54=0,E54=0)," - ",NETWORKDAYS(E54,F54))</f>
        <v xml:space="preserve"> - </v>
      </c>
      <c r="J54" s="57"/>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8"/>
      <c r="FK54" s="58"/>
      <c r="FL54" s="58"/>
      <c r="FM54" s="58"/>
      <c r="FN54" s="58"/>
      <c r="FO54" s="58"/>
      <c r="FP54" s="58"/>
      <c r="FQ54" s="58"/>
      <c r="FR54" s="58"/>
      <c r="FS54" s="58"/>
      <c r="FT54" s="58"/>
      <c r="FU54" s="58"/>
      <c r="FV54" s="58"/>
      <c r="FW54" s="58"/>
      <c r="FX54" s="58"/>
      <c r="FY54" s="58"/>
      <c r="FZ54" s="58"/>
      <c r="GA54" s="58"/>
      <c r="GB54" s="58"/>
      <c r="GC54" s="58"/>
      <c r="GD54" s="58"/>
      <c r="GE54" s="58"/>
      <c r="GF54" s="58"/>
      <c r="GG54" s="58"/>
      <c r="GH54" s="58"/>
      <c r="GI54" s="58"/>
      <c r="GJ54" s="58"/>
      <c r="GK54" s="58"/>
      <c r="GL54" s="58"/>
      <c r="GM54" s="58"/>
      <c r="GN54" s="58"/>
      <c r="GO54" s="58"/>
      <c r="GP54" s="58"/>
      <c r="GQ54" s="58"/>
      <c r="GR54" s="58"/>
      <c r="GS54" s="58"/>
      <c r="GT54" s="58"/>
      <c r="GU54" s="58"/>
      <c r="GV54" s="58"/>
      <c r="GW54" s="58"/>
      <c r="GX54" s="58"/>
      <c r="GY54" s="58"/>
      <c r="GZ54" s="58"/>
      <c r="HA54" s="58"/>
      <c r="HB54" s="58"/>
      <c r="HC54" s="58"/>
      <c r="HD54" s="58"/>
      <c r="HE54" s="58"/>
      <c r="HF54" s="58"/>
      <c r="HG54" s="58"/>
      <c r="HH54" s="58"/>
      <c r="HI54" s="58"/>
      <c r="HJ54" s="58"/>
      <c r="HK54" s="58"/>
      <c r="HL54" s="58"/>
      <c r="HM54" s="58"/>
      <c r="HN54" s="58"/>
      <c r="HO54" s="58"/>
      <c r="HP54" s="58"/>
      <c r="HQ54" s="58"/>
      <c r="HR54" s="58"/>
      <c r="HS54" s="58"/>
    </row>
    <row r="55" spans="1:227" s="68" customFormat="1" ht="18.75">
      <c r="A55"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8.1</v>
      </c>
      <c r="B55" s="108" t="s">
        <v>114</v>
      </c>
      <c r="C55" s="108"/>
      <c r="D55" s="60"/>
      <c r="E55" s="61">
        <v>43793</v>
      </c>
      <c r="F55" s="62">
        <f t="shared" ref="F55:F56" si="64">IF(ISBLANK(E55)," - ",IF(G55=0,E55,E55+G55-1))</f>
        <v>43802</v>
      </c>
      <c r="G55" s="63">
        <v>10</v>
      </c>
      <c r="H55" s="64" t="str">
        <f t="shared" ref="H55:H56" ca="1" si="65">IF(I55="","0%",I55/G55)</f>
        <v>0%</v>
      </c>
      <c r="I55" s="65" t="str">
        <f t="shared" ref="I55:I56" ca="1" si="66">IF(E55="","",IF(TODAY()&gt;E55,TODAY()-E55,""))</f>
        <v/>
      </c>
      <c r="J55" s="66"/>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c r="EO55" s="67"/>
      <c r="EP55" s="67"/>
      <c r="EQ55" s="67"/>
      <c r="ER55" s="67"/>
      <c r="ES55" s="67"/>
      <c r="ET55" s="67"/>
      <c r="EU55" s="67"/>
      <c r="EV55" s="67"/>
      <c r="EW55" s="67"/>
      <c r="EX55" s="67"/>
      <c r="EY55" s="67"/>
      <c r="EZ55" s="67"/>
      <c r="FA55" s="67"/>
      <c r="FB55" s="67"/>
      <c r="FC55" s="67"/>
      <c r="FD55" s="67"/>
      <c r="FE55" s="67"/>
      <c r="FF55" s="67"/>
      <c r="FG55" s="67"/>
      <c r="FH55" s="67"/>
      <c r="FI55" s="67"/>
      <c r="FJ55" s="67"/>
      <c r="FK55" s="67"/>
      <c r="FL55" s="67"/>
      <c r="FM55" s="67"/>
      <c r="FN55" s="67"/>
      <c r="FO55" s="67"/>
      <c r="FP55" s="67"/>
      <c r="FQ55" s="67"/>
      <c r="FR55" s="67"/>
      <c r="FS55" s="67"/>
      <c r="FT55" s="67"/>
      <c r="FU55" s="67"/>
      <c r="FV55" s="67"/>
      <c r="FW55" s="67"/>
      <c r="FX55" s="67"/>
      <c r="FY55" s="67"/>
      <c r="FZ55" s="67"/>
      <c r="GA55" s="67"/>
      <c r="GB55" s="67"/>
      <c r="GC55" s="67"/>
      <c r="GD55" s="67"/>
      <c r="GE55" s="67"/>
      <c r="GF55" s="67"/>
      <c r="GG55" s="67"/>
      <c r="GH55" s="67"/>
      <c r="GI55" s="67"/>
      <c r="GJ55" s="67"/>
      <c r="GK55" s="67"/>
      <c r="GL55" s="67"/>
      <c r="GM55" s="67"/>
      <c r="GN55" s="67"/>
      <c r="GO55" s="67"/>
      <c r="GP55" s="67"/>
      <c r="GQ55" s="67"/>
      <c r="GR55" s="67"/>
      <c r="GS55" s="67"/>
      <c r="GT55" s="67"/>
      <c r="GU55" s="67"/>
      <c r="GV55" s="67"/>
      <c r="GW55" s="67"/>
      <c r="GX55" s="67"/>
      <c r="GY55" s="67"/>
      <c r="GZ55" s="67"/>
      <c r="HA55" s="67"/>
      <c r="HB55" s="67"/>
      <c r="HC55" s="67"/>
      <c r="HD55" s="67"/>
      <c r="HE55" s="67"/>
      <c r="HF55" s="67"/>
      <c r="HG55" s="67"/>
      <c r="HH55" s="67"/>
      <c r="HI55" s="67"/>
      <c r="HJ55" s="67"/>
      <c r="HK55" s="67"/>
      <c r="HL55" s="67"/>
      <c r="HM55" s="67"/>
      <c r="HN55" s="67"/>
      <c r="HO55" s="67"/>
      <c r="HP55" s="67"/>
      <c r="HQ55" s="67"/>
      <c r="HR55" s="67"/>
      <c r="HS55" s="67"/>
    </row>
    <row r="56" spans="1:227" s="75" customFormat="1" ht="18.75">
      <c r="A56"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8.2</v>
      </c>
      <c r="B56" s="108" t="s">
        <v>115</v>
      </c>
      <c r="C56" s="108"/>
      <c r="D56" s="70"/>
      <c r="E56" s="29">
        <v>43803</v>
      </c>
      <c r="F56" s="71">
        <f t="shared" si="64"/>
        <v>43806</v>
      </c>
      <c r="G56" s="72">
        <v>4</v>
      </c>
      <c r="H56" s="76" t="str">
        <f t="shared" ca="1" si="65"/>
        <v>0%</v>
      </c>
      <c r="I56" s="65" t="str">
        <f t="shared" ca="1" si="66"/>
        <v/>
      </c>
      <c r="J56" s="73"/>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c r="EO56" s="74"/>
      <c r="EP56" s="74"/>
      <c r="EQ56" s="74"/>
      <c r="ER56" s="74"/>
      <c r="ES56" s="74"/>
      <c r="ET56" s="74"/>
      <c r="EU56" s="74"/>
      <c r="EV56" s="74"/>
      <c r="EW56" s="74"/>
      <c r="EX56" s="74"/>
      <c r="EY56" s="74"/>
      <c r="EZ56" s="74"/>
      <c r="FA56" s="74"/>
      <c r="FB56" s="74"/>
      <c r="FC56" s="74"/>
      <c r="FD56" s="74"/>
      <c r="FE56" s="74"/>
      <c r="FF56" s="74"/>
      <c r="FG56" s="74"/>
      <c r="FH56" s="74"/>
      <c r="FI56" s="74"/>
      <c r="FJ56" s="74"/>
      <c r="FK56" s="74"/>
      <c r="FL56" s="74"/>
      <c r="FM56" s="74"/>
      <c r="FN56" s="74"/>
      <c r="FO56" s="74"/>
      <c r="FP56" s="74"/>
      <c r="FQ56" s="74"/>
      <c r="FR56" s="74"/>
      <c r="FS56" s="74"/>
      <c r="FT56" s="74"/>
      <c r="FU56" s="74"/>
      <c r="FV56" s="74"/>
      <c r="FW56" s="74"/>
      <c r="FX56" s="74"/>
      <c r="FY56" s="74"/>
      <c r="FZ56" s="74"/>
      <c r="GA56" s="74"/>
      <c r="GB56" s="74"/>
      <c r="GC56" s="74"/>
      <c r="GD56" s="74"/>
      <c r="GE56" s="74"/>
      <c r="GF56" s="74"/>
      <c r="GG56" s="74"/>
      <c r="GH56" s="74"/>
      <c r="GI56" s="74"/>
      <c r="GJ56" s="74"/>
      <c r="GK56" s="74"/>
      <c r="GL56" s="74"/>
      <c r="GM56" s="74"/>
      <c r="GN56" s="74"/>
      <c r="GO56" s="74"/>
      <c r="GP56" s="74"/>
      <c r="GQ56" s="74"/>
      <c r="GR56" s="74"/>
      <c r="GS56" s="74"/>
      <c r="GT56" s="74"/>
      <c r="GU56" s="74"/>
      <c r="GV56" s="74"/>
      <c r="GW56" s="74"/>
      <c r="GX56" s="74"/>
      <c r="GY56" s="74"/>
      <c r="GZ56" s="74"/>
      <c r="HA56" s="74"/>
      <c r="HB56" s="74"/>
      <c r="HC56" s="74"/>
      <c r="HD56" s="74"/>
      <c r="HE56" s="74"/>
      <c r="HF56" s="74"/>
      <c r="HG56" s="74"/>
      <c r="HH56" s="74"/>
      <c r="HI56" s="74"/>
      <c r="HJ56" s="74"/>
      <c r="HK56" s="74"/>
      <c r="HL56" s="74"/>
      <c r="HM56" s="74"/>
      <c r="HN56" s="74"/>
      <c r="HO56" s="74"/>
      <c r="HP56" s="74"/>
      <c r="HQ56" s="74"/>
      <c r="HR56" s="74"/>
      <c r="HS56" s="74"/>
    </row>
    <row r="57" spans="1:227" s="75" customFormat="1" ht="18.75" hidden="1">
      <c r="A57"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8.3</v>
      </c>
      <c r="B57" s="78" t="s">
        <v>88</v>
      </c>
      <c r="D57" s="70"/>
      <c r="E57" s="29"/>
      <c r="F57" s="71"/>
      <c r="G57" s="90"/>
      <c r="H57" s="76">
        <v>0</v>
      </c>
      <c r="I57" s="65"/>
      <c r="J57" s="73"/>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c r="EO57" s="74"/>
      <c r="EP57" s="74"/>
      <c r="EQ57" s="74"/>
      <c r="ER57" s="74"/>
      <c r="ES57" s="74"/>
      <c r="ET57" s="74"/>
      <c r="EU57" s="74"/>
      <c r="EV57" s="74"/>
      <c r="EW57" s="74"/>
      <c r="EX57" s="74"/>
      <c r="EY57" s="74"/>
      <c r="EZ57" s="74"/>
      <c r="FA57" s="74"/>
      <c r="FB57" s="74"/>
      <c r="FC57" s="74"/>
      <c r="FD57" s="74"/>
      <c r="FE57" s="74"/>
      <c r="FF57" s="74"/>
      <c r="FG57" s="74"/>
      <c r="FH57" s="74"/>
      <c r="FI57" s="74"/>
      <c r="FJ57" s="74"/>
      <c r="FK57" s="74"/>
      <c r="FL57" s="74"/>
      <c r="FM57" s="74"/>
      <c r="FN57" s="74"/>
      <c r="FO57" s="74"/>
      <c r="FP57" s="74"/>
      <c r="FQ57" s="74"/>
      <c r="FR57" s="74"/>
      <c r="FS57" s="74"/>
      <c r="FT57" s="74"/>
      <c r="FU57" s="74"/>
      <c r="FV57" s="74"/>
      <c r="FW57" s="74"/>
      <c r="FX57" s="74"/>
      <c r="FY57" s="74"/>
      <c r="FZ57" s="74"/>
      <c r="GA57" s="74"/>
      <c r="GB57" s="74"/>
      <c r="GC57" s="74"/>
      <c r="GD57" s="74"/>
      <c r="GE57" s="74"/>
      <c r="GF57" s="74"/>
      <c r="GG57" s="74"/>
      <c r="GH57" s="74"/>
      <c r="GI57" s="74"/>
      <c r="GJ57" s="74"/>
      <c r="GK57" s="74"/>
      <c r="GL57" s="74"/>
      <c r="GM57" s="74"/>
      <c r="GN57" s="74"/>
      <c r="GO57" s="74"/>
      <c r="GP57" s="74"/>
      <c r="GQ57" s="74"/>
      <c r="GR57" s="74"/>
      <c r="GS57" s="74"/>
      <c r="GT57" s="74"/>
      <c r="GU57" s="74"/>
      <c r="GV57" s="74"/>
      <c r="GW57" s="74"/>
      <c r="GX57" s="74"/>
      <c r="GY57" s="74"/>
      <c r="GZ57" s="74"/>
      <c r="HA57" s="74"/>
      <c r="HB57" s="74"/>
      <c r="HC57" s="74"/>
      <c r="HD57" s="74"/>
      <c r="HE57" s="74"/>
      <c r="HF57" s="74"/>
      <c r="HG57" s="74"/>
      <c r="HH57" s="74"/>
      <c r="HI57" s="74"/>
      <c r="HJ57" s="74"/>
      <c r="HK57" s="74"/>
      <c r="HL57" s="74"/>
      <c r="HM57" s="74"/>
      <c r="HN57" s="74"/>
      <c r="HO57" s="74"/>
      <c r="HP57" s="74"/>
      <c r="HQ57" s="74"/>
      <c r="HR57" s="74"/>
      <c r="HS57" s="74"/>
    </row>
    <row r="58" spans="1:227" s="75" customFormat="1" ht="18.75" hidden="1">
      <c r="A58"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8.4</v>
      </c>
      <c r="B58" s="78" t="s">
        <v>88</v>
      </c>
      <c r="D58" s="70"/>
      <c r="E58" s="29"/>
      <c r="F58" s="71"/>
      <c r="G58" s="72"/>
      <c r="H58" s="76">
        <v>0</v>
      </c>
      <c r="I58" s="65"/>
      <c r="J58" s="73"/>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c r="FG58" s="74"/>
      <c r="FH58" s="74"/>
      <c r="FI58" s="74"/>
      <c r="FJ58" s="74"/>
      <c r="FK58" s="74"/>
      <c r="FL58" s="74"/>
      <c r="FM58" s="74"/>
      <c r="FN58" s="74"/>
      <c r="FO58" s="74"/>
      <c r="FP58" s="74"/>
      <c r="FQ58" s="74"/>
      <c r="FR58" s="74"/>
      <c r="FS58" s="74"/>
      <c r="FT58" s="74"/>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4"/>
      <c r="GZ58" s="74"/>
      <c r="HA58" s="74"/>
      <c r="HB58" s="74"/>
      <c r="HC58" s="74"/>
      <c r="HD58" s="74"/>
      <c r="HE58" s="74"/>
      <c r="HF58" s="74"/>
      <c r="HG58" s="74"/>
      <c r="HH58" s="74"/>
      <c r="HI58" s="74"/>
      <c r="HJ58" s="74"/>
      <c r="HK58" s="74"/>
      <c r="HL58" s="74"/>
      <c r="HM58" s="74"/>
      <c r="HN58" s="74"/>
      <c r="HO58" s="74"/>
      <c r="HP58" s="74"/>
      <c r="HQ58" s="74"/>
      <c r="HR58" s="74"/>
      <c r="HS58" s="74"/>
    </row>
    <row r="59" spans="1:227" s="75" customFormat="1" ht="18.75" hidden="1">
      <c r="A59" s="6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8.5</v>
      </c>
      <c r="B59" s="78" t="s">
        <v>88</v>
      </c>
      <c r="D59" s="70"/>
      <c r="E59" s="29"/>
      <c r="F59" s="71"/>
      <c r="G59" s="72"/>
      <c r="H59" s="76">
        <v>0</v>
      </c>
      <c r="I59" s="65"/>
      <c r="J59" s="73"/>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row>
  </sheetData>
  <mergeCells count="86">
    <mergeCell ref="CC4:CI4"/>
    <mergeCell ref="K1:AE1"/>
    <mergeCell ref="K4:Q4"/>
    <mergeCell ref="R4:X4"/>
    <mergeCell ref="Y4:AE4"/>
    <mergeCell ref="AF4:AL4"/>
    <mergeCell ref="AM4:AS4"/>
    <mergeCell ref="AT4:AZ4"/>
    <mergeCell ref="BA4:BG4"/>
    <mergeCell ref="BH4:BN4"/>
    <mergeCell ref="BO4:BU4"/>
    <mergeCell ref="BV4:CB4"/>
    <mergeCell ref="FI4:FO4"/>
    <mergeCell ref="CJ4:CP4"/>
    <mergeCell ref="CQ4:CW4"/>
    <mergeCell ref="CX4:DD4"/>
    <mergeCell ref="DE4:DK4"/>
    <mergeCell ref="DL4:DR4"/>
    <mergeCell ref="DS4:DY4"/>
    <mergeCell ref="DZ4:EF4"/>
    <mergeCell ref="EG4:EM4"/>
    <mergeCell ref="EN4:ET4"/>
    <mergeCell ref="EU4:FA4"/>
    <mergeCell ref="FB4:FH4"/>
    <mergeCell ref="HF4:HL4"/>
    <mergeCell ref="HM4:HS4"/>
    <mergeCell ref="C5:E5"/>
    <mergeCell ref="K5:Q5"/>
    <mergeCell ref="R5:X5"/>
    <mergeCell ref="Y5:AE5"/>
    <mergeCell ref="AF5:AL5"/>
    <mergeCell ref="AM5:AS5"/>
    <mergeCell ref="AT5:AZ5"/>
    <mergeCell ref="BA5:BG5"/>
    <mergeCell ref="FP4:FV4"/>
    <mergeCell ref="FW4:GC4"/>
    <mergeCell ref="GD4:GJ4"/>
    <mergeCell ref="GK4:GQ4"/>
    <mergeCell ref="GR4:GX4"/>
    <mergeCell ref="GY4:HE4"/>
    <mergeCell ref="EG5:EM5"/>
    <mergeCell ref="BH5:BN5"/>
    <mergeCell ref="BO5:BU5"/>
    <mergeCell ref="BV5:CB5"/>
    <mergeCell ref="CC5:CI5"/>
    <mergeCell ref="CJ5:CP5"/>
    <mergeCell ref="CQ5:CW5"/>
    <mergeCell ref="CX5:DD5"/>
    <mergeCell ref="DE5:DK5"/>
    <mergeCell ref="DL5:DR5"/>
    <mergeCell ref="DS5:DY5"/>
    <mergeCell ref="DZ5:EF5"/>
    <mergeCell ref="HM5:HS5"/>
    <mergeCell ref="EN5:ET5"/>
    <mergeCell ref="EU5:FA5"/>
    <mergeCell ref="FB5:FH5"/>
    <mergeCell ref="FI5:FO5"/>
    <mergeCell ref="FP5:FV5"/>
    <mergeCell ref="FW5:GC5"/>
    <mergeCell ref="GD5:GJ5"/>
    <mergeCell ref="GK5:GQ5"/>
    <mergeCell ref="GR5:GX5"/>
    <mergeCell ref="GY5:HE5"/>
    <mergeCell ref="HF5:HL5"/>
    <mergeCell ref="B38:C38"/>
    <mergeCell ref="B9:C9"/>
    <mergeCell ref="B10:C10"/>
    <mergeCell ref="B11:C11"/>
    <mergeCell ref="B19:C19"/>
    <mergeCell ref="B20:C20"/>
    <mergeCell ref="B25:C25"/>
    <mergeCell ref="B31:C31"/>
    <mergeCell ref="B32:C32"/>
    <mergeCell ref="B33:C33"/>
    <mergeCell ref="B34:C34"/>
    <mergeCell ref="B37:C37"/>
    <mergeCell ref="B48:C48"/>
    <mergeCell ref="B50:C50"/>
    <mergeCell ref="B55:C55"/>
    <mergeCell ref="B56:C56"/>
    <mergeCell ref="B39:C39"/>
    <mergeCell ref="B43:C43"/>
    <mergeCell ref="B44:C44"/>
    <mergeCell ref="B45:C45"/>
    <mergeCell ref="B46:C46"/>
    <mergeCell ref="B47:C47"/>
  </mergeCells>
  <conditionalFormatting sqref="H25:H29 H19:H23 H9:H17 H49:H53">
    <cfRule type="dataBar" priority="581">
      <dataBar>
        <cfvo type="num" val="0"/>
        <cfvo type="num" val="1"/>
        <color theme="0" tint="-0.34998626667073579"/>
      </dataBar>
      <extLst>
        <ext xmlns:x14="http://schemas.microsoft.com/office/spreadsheetml/2009/9/main" uri="{B025F937-C7B1-47D3-B67F-A62EFF666E3E}">
          <x14:id>{5B437861-FA6F-43E0-A870-918EB80AEE11}</x14:id>
        </ext>
      </extLst>
    </cfRule>
  </conditionalFormatting>
  <conditionalFormatting sqref="K6:BN7">
    <cfRule type="expression" dxfId="575" priority="583">
      <formula>K$6=TODAY()</formula>
    </cfRule>
  </conditionalFormatting>
  <conditionalFormatting sqref="P9:BN9 K10:BN17 K19:BN23 K25:BN35 K47:BN47 K49:HS59">
    <cfRule type="expression" dxfId="574" priority="584">
      <formula>AND($E9&lt;=K$6,ROUNDDOWN(($F9-$E9+1)*$H9,0)+$E9-1&gt;=K$6)</formula>
    </cfRule>
    <cfRule type="expression" dxfId="573" priority="585">
      <formula>AND(NOT(ISBLANK($E9)),$E9&lt;=K$6,$F9&gt;=K$6)</formula>
    </cfRule>
  </conditionalFormatting>
  <conditionalFormatting sqref="P9:BN9 K6:BN7 K10:BN17 K25:BN29 K19:BN23 K49:HS53">
    <cfRule type="expression" dxfId="572" priority="582">
      <formula>K$6=TODAY()</formula>
    </cfRule>
  </conditionalFormatting>
  <conditionalFormatting sqref="H24">
    <cfRule type="dataBar" priority="577">
      <dataBar>
        <cfvo type="num" val="0"/>
        <cfvo type="num" val="1"/>
        <color theme="0" tint="-0.34998626667073579"/>
      </dataBar>
      <extLst>
        <ext xmlns:x14="http://schemas.microsoft.com/office/spreadsheetml/2009/9/main" uri="{B025F937-C7B1-47D3-B67F-A62EFF666E3E}">
          <x14:id>{F6E51B32-D57E-4324-9C43-D877CC5B7A87}</x14:id>
        </ext>
      </extLst>
    </cfRule>
  </conditionalFormatting>
  <conditionalFormatting sqref="K24:BN24">
    <cfRule type="expression" dxfId="571" priority="579">
      <formula>AND($E24&lt;=K$6,ROUNDDOWN(($F24-$E24+1)*$H24,0)+$E24-1&gt;=K$6)</formula>
    </cfRule>
    <cfRule type="expression" dxfId="570" priority="580">
      <formula>AND(NOT(ISBLANK($E24)),$E24&lt;=K$6,$F24&gt;=K$6)</formula>
    </cfRule>
  </conditionalFormatting>
  <conditionalFormatting sqref="K24:BN24">
    <cfRule type="expression" dxfId="569" priority="578">
      <formula>K$6=TODAY()</formula>
    </cfRule>
  </conditionalFormatting>
  <conditionalFormatting sqref="H18">
    <cfRule type="dataBar" priority="573">
      <dataBar>
        <cfvo type="num" val="0"/>
        <cfvo type="num" val="1"/>
        <color theme="0" tint="-0.34998626667073579"/>
      </dataBar>
      <extLst>
        <ext xmlns:x14="http://schemas.microsoft.com/office/spreadsheetml/2009/9/main" uri="{B025F937-C7B1-47D3-B67F-A62EFF666E3E}">
          <x14:id>{ADC99CB2-619A-4DF2-94B4-84CFE6936CAD}</x14:id>
        </ext>
      </extLst>
    </cfRule>
  </conditionalFormatting>
  <conditionalFormatting sqref="K18:BN18">
    <cfRule type="expression" dxfId="568" priority="575">
      <formula>AND($E18&lt;=K$6,ROUNDDOWN(($F18-$E18+1)*$H18,0)+$E18-1&gt;=K$6)</formula>
    </cfRule>
    <cfRule type="expression" dxfId="567" priority="576">
      <formula>AND(NOT(ISBLANK($E18)),$E18&lt;=K$6,$F18&gt;=K$6)</formula>
    </cfRule>
  </conditionalFormatting>
  <conditionalFormatting sqref="K18:BN18">
    <cfRule type="expression" dxfId="566" priority="574">
      <formula>K$6=TODAY()</formula>
    </cfRule>
  </conditionalFormatting>
  <conditionalFormatting sqref="H8">
    <cfRule type="dataBar" priority="569">
      <dataBar>
        <cfvo type="num" val="0"/>
        <cfvo type="num" val="1"/>
        <color theme="0" tint="-0.34998626667073579"/>
      </dataBar>
      <extLst>
        <ext xmlns:x14="http://schemas.microsoft.com/office/spreadsheetml/2009/9/main" uri="{B025F937-C7B1-47D3-B67F-A62EFF666E3E}">
          <x14:id>{C0D7984D-5E5A-4C86-8C60-B2ADC199BF59}</x14:id>
        </ext>
      </extLst>
    </cfRule>
  </conditionalFormatting>
  <conditionalFormatting sqref="K8:BN8">
    <cfRule type="expression" dxfId="565" priority="571">
      <formula>AND($E8&lt;=K$6,ROUNDDOWN(($F8-$E8+1)*$H8,0)+$E8-1&gt;=K$6)</formula>
    </cfRule>
    <cfRule type="expression" dxfId="564" priority="572">
      <formula>AND(NOT(ISBLANK($E8)),$E8&lt;=K$6,$F8&gt;=K$6)</formula>
    </cfRule>
  </conditionalFormatting>
  <conditionalFormatting sqref="K8:BN8">
    <cfRule type="expression" dxfId="563" priority="570">
      <formula>K$6=TODAY()</formula>
    </cfRule>
  </conditionalFormatting>
  <conditionalFormatting sqref="H30:H35">
    <cfRule type="dataBar" priority="567">
      <dataBar>
        <cfvo type="num" val="0"/>
        <cfvo type="num" val="1"/>
        <color theme="0" tint="-0.34998626667073579"/>
      </dataBar>
      <extLst>
        <ext xmlns:x14="http://schemas.microsoft.com/office/spreadsheetml/2009/9/main" uri="{B025F937-C7B1-47D3-B67F-A62EFF666E3E}">
          <x14:id>{1E07259F-D068-4B20-861E-CD896536C55F}</x14:id>
        </ext>
      </extLst>
    </cfRule>
  </conditionalFormatting>
  <conditionalFormatting sqref="K30:BN35">
    <cfRule type="expression" dxfId="562" priority="568">
      <formula>K$6=TODAY()</formula>
    </cfRule>
  </conditionalFormatting>
  <conditionalFormatting sqref="K36:BN41">
    <cfRule type="expression" dxfId="561" priority="565">
      <formula>AND($E36&lt;=K$6,ROUNDDOWN(($F36-$E36+1)*$H36,0)+$E36-1&gt;=K$6)</formula>
    </cfRule>
    <cfRule type="expression" dxfId="560" priority="566">
      <formula>AND(NOT(ISBLANK($E36)),$E36&lt;=K$6,$F36&gt;=K$6)</formula>
    </cfRule>
  </conditionalFormatting>
  <conditionalFormatting sqref="H36:H41">
    <cfRule type="dataBar" priority="563">
      <dataBar>
        <cfvo type="num" val="0"/>
        <cfvo type="num" val="1"/>
        <color theme="0" tint="-0.34998626667073579"/>
      </dataBar>
      <extLst>
        <ext xmlns:x14="http://schemas.microsoft.com/office/spreadsheetml/2009/9/main" uri="{B025F937-C7B1-47D3-B67F-A62EFF666E3E}">
          <x14:id>{0AC2B69A-B015-4140-BCC5-5FD6CDA03E9F}</x14:id>
        </ext>
      </extLst>
    </cfRule>
  </conditionalFormatting>
  <conditionalFormatting sqref="K36:BN41">
    <cfRule type="expression" dxfId="559" priority="564">
      <formula>K$6=TODAY()</formula>
    </cfRule>
  </conditionalFormatting>
  <conditionalFormatting sqref="K42:BN46">
    <cfRule type="expression" dxfId="558" priority="561">
      <formula>AND($E42&lt;=K$6,ROUNDDOWN(($F42-$E42+1)*$H42,0)+$E42-1&gt;=K$6)</formula>
    </cfRule>
    <cfRule type="expression" dxfId="557" priority="562">
      <formula>AND(NOT(ISBLANK($E42)),$E42&lt;=K$6,$F42&gt;=K$6)</formula>
    </cfRule>
  </conditionalFormatting>
  <conditionalFormatting sqref="H42:H47">
    <cfRule type="dataBar" priority="559">
      <dataBar>
        <cfvo type="num" val="0"/>
        <cfvo type="num" val="1"/>
        <color theme="0" tint="-0.34998626667073579"/>
      </dataBar>
      <extLst>
        <ext xmlns:x14="http://schemas.microsoft.com/office/spreadsheetml/2009/9/main" uri="{B025F937-C7B1-47D3-B67F-A62EFF666E3E}">
          <x14:id>{0816C752-70F9-47BF-B0E3-E0525658EE8E}</x14:id>
        </ext>
      </extLst>
    </cfRule>
  </conditionalFormatting>
  <conditionalFormatting sqref="K42:BN47">
    <cfRule type="expression" dxfId="556" priority="560">
      <formula>K$6=TODAY()</formula>
    </cfRule>
  </conditionalFormatting>
  <conditionalFormatting sqref="H54:H59">
    <cfRule type="dataBar" priority="557">
      <dataBar>
        <cfvo type="num" val="0"/>
        <cfvo type="num" val="1"/>
        <color theme="0" tint="-0.34998626667073579"/>
      </dataBar>
      <extLst>
        <ext xmlns:x14="http://schemas.microsoft.com/office/spreadsheetml/2009/9/main" uri="{B025F937-C7B1-47D3-B67F-A62EFF666E3E}">
          <x14:id>{EC101522-9673-48FD-92DC-D5C2D7F286BE}</x14:id>
        </ext>
      </extLst>
    </cfRule>
  </conditionalFormatting>
  <conditionalFormatting sqref="K54:BN59">
    <cfRule type="expression" dxfId="555" priority="558">
      <formula>K$6=TODAY()</formula>
    </cfRule>
  </conditionalFormatting>
  <conditionalFormatting sqref="K48:BN48">
    <cfRule type="expression" dxfId="554" priority="555">
      <formula>AND($E48&lt;=K$6,ROUNDDOWN(($F48-$E48+1)*$H48,0)+$E48-1&gt;=K$6)</formula>
    </cfRule>
    <cfRule type="expression" dxfId="553" priority="556">
      <formula>AND(NOT(ISBLANK($E48)),$E48&lt;=K$6,$F48&gt;=K$6)</formula>
    </cfRule>
  </conditionalFormatting>
  <conditionalFormatting sqref="H48">
    <cfRule type="dataBar" priority="553">
      <dataBar>
        <cfvo type="num" val="0"/>
        <cfvo type="num" val="1"/>
        <color theme="0" tint="-0.34998626667073579"/>
      </dataBar>
      <extLst>
        <ext xmlns:x14="http://schemas.microsoft.com/office/spreadsheetml/2009/9/main" uri="{B025F937-C7B1-47D3-B67F-A62EFF666E3E}">
          <x14:id>{595F7395-998B-4B7C-887D-566206A916E1}</x14:id>
        </ext>
      </extLst>
    </cfRule>
  </conditionalFormatting>
  <conditionalFormatting sqref="K48:BN48">
    <cfRule type="expression" dxfId="552" priority="554">
      <formula>K$6=TODAY()</formula>
    </cfRule>
  </conditionalFormatting>
  <conditionalFormatting sqref="BO6:BU7">
    <cfRule type="expression" dxfId="551" priority="550">
      <formula>BO$6=TODAY()</formula>
    </cfRule>
  </conditionalFormatting>
  <conditionalFormatting sqref="BO9:BU17 BO19:BU23 BO25:BU35 BO47:BU47">
    <cfRule type="expression" dxfId="550" priority="551">
      <formula>AND($E9&lt;=BO$6,ROUNDDOWN(($F9-$E9+1)*$H9,0)+$E9-1&gt;=BO$6)</formula>
    </cfRule>
    <cfRule type="expression" dxfId="549" priority="552">
      <formula>AND(NOT(ISBLANK($E9)),$E9&lt;=BO$6,$F9&gt;=BO$6)</formula>
    </cfRule>
  </conditionalFormatting>
  <conditionalFormatting sqref="BO6:BU7 BO9:BU17 BO25:BU29 BO19:BU23">
    <cfRule type="expression" dxfId="548" priority="549">
      <formula>BO$6=TODAY()</formula>
    </cfRule>
  </conditionalFormatting>
  <conditionalFormatting sqref="BO24:BU24">
    <cfRule type="expression" dxfId="547" priority="547">
      <formula>AND($E24&lt;=BO$6,ROUNDDOWN(($F24-$E24+1)*$H24,0)+$E24-1&gt;=BO$6)</formula>
    </cfRule>
    <cfRule type="expression" dxfId="546" priority="548">
      <formula>AND(NOT(ISBLANK($E24)),$E24&lt;=BO$6,$F24&gt;=BO$6)</formula>
    </cfRule>
  </conditionalFormatting>
  <conditionalFormatting sqref="BO24:BU24">
    <cfRule type="expression" dxfId="545" priority="546">
      <formula>BO$6=TODAY()</formula>
    </cfRule>
  </conditionalFormatting>
  <conditionalFormatting sqref="BO18:BU18">
    <cfRule type="expression" dxfId="544" priority="544">
      <formula>AND($E18&lt;=BO$6,ROUNDDOWN(($F18-$E18+1)*$H18,0)+$E18-1&gt;=BO$6)</formula>
    </cfRule>
    <cfRule type="expression" dxfId="543" priority="545">
      <formula>AND(NOT(ISBLANK($E18)),$E18&lt;=BO$6,$F18&gt;=BO$6)</formula>
    </cfRule>
  </conditionalFormatting>
  <conditionalFormatting sqref="BO18:BU18">
    <cfRule type="expression" dxfId="542" priority="543">
      <formula>BO$6=TODAY()</formula>
    </cfRule>
  </conditionalFormatting>
  <conditionalFormatting sqref="BO8:BU8">
    <cfRule type="expression" dxfId="541" priority="541">
      <formula>AND($E8&lt;=BO$6,ROUNDDOWN(($F8-$E8+1)*$H8,0)+$E8-1&gt;=BO$6)</formula>
    </cfRule>
    <cfRule type="expression" dxfId="540" priority="542">
      <formula>AND(NOT(ISBLANK($E8)),$E8&lt;=BO$6,$F8&gt;=BO$6)</formula>
    </cfRule>
  </conditionalFormatting>
  <conditionalFormatting sqref="BO8:BU8">
    <cfRule type="expression" dxfId="539" priority="540">
      <formula>BO$6=TODAY()</formula>
    </cfRule>
  </conditionalFormatting>
  <conditionalFormatting sqref="BO30:BU35">
    <cfRule type="expression" dxfId="538" priority="539">
      <formula>BO$6=TODAY()</formula>
    </cfRule>
  </conditionalFormatting>
  <conditionalFormatting sqref="BO36:BU41">
    <cfRule type="expression" dxfId="537" priority="537">
      <formula>AND($E36&lt;=BO$6,ROUNDDOWN(($F36-$E36+1)*$H36,0)+$E36-1&gt;=BO$6)</formula>
    </cfRule>
    <cfRule type="expression" dxfId="536" priority="538">
      <formula>AND(NOT(ISBLANK($E36)),$E36&lt;=BO$6,$F36&gt;=BO$6)</formula>
    </cfRule>
  </conditionalFormatting>
  <conditionalFormatting sqref="BO36:BU41">
    <cfRule type="expression" dxfId="535" priority="536">
      <formula>BO$6=TODAY()</formula>
    </cfRule>
  </conditionalFormatting>
  <conditionalFormatting sqref="BO42:BU46">
    <cfRule type="expression" dxfId="534" priority="534">
      <formula>AND($E42&lt;=BO$6,ROUNDDOWN(($F42-$E42+1)*$H42,0)+$E42-1&gt;=BO$6)</formula>
    </cfRule>
    <cfRule type="expression" dxfId="533" priority="535">
      <formula>AND(NOT(ISBLANK($E42)),$E42&lt;=BO$6,$F42&gt;=BO$6)</formula>
    </cfRule>
  </conditionalFormatting>
  <conditionalFormatting sqref="BO42:BU47">
    <cfRule type="expression" dxfId="532" priority="533">
      <formula>BO$6=TODAY()</formula>
    </cfRule>
  </conditionalFormatting>
  <conditionalFormatting sqref="BO54:BU59">
    <cfRule type="expression" dxfId="531" priority="532">
      <formula>BO$6=TODAY()</formula>
    </cfRule>
  </conditionalFormatting>
  <conditionalFormatting sqref="BO48:BU48">
    <cfRule type="expression" dxfId="530" priority="530">
      <formula>AND($E48&lt;=BO$6,ROUNDDOWN(($F48-$E48+1)*$H48,0)+$E48-1&gt;=BO$6)</formula>
    </cfRule>
    <cfRule type="expression" dxfId="529" priority="531">
      <formula>AND(NOT(ISBLANK($E48)),$E48&lt;=BO$6,$F48&gt;=BO$6)</formula>
    </cfRule>
  </conditionalFormatting>
  <conditionalFormatting sqref="BO48:BU48">
    <cfRule type="expression" dxfId="528" priority="529">
      <formula>BO$6=TODAY()</formula>
    </cfRule>
  </conditionalFormatting>
  <conditionalFormatting sqref="BV6:CB7">
    <cfRule type="expression" dxfId="527" priority="526">
      <formula>BV$6=TODAY()</formula>
    </cfRule>
  </conditionalFormatting>
  <conditionalFormatting sqref="BV9:CB17 BV19:CB23 BV25:CB35 BV47:CB47">
    <cfRule type="expression" dxfId="526" priority="527">
      <formula>AND($E9&lt;=BV$6,ROUNDDOWN(($F9-$E9+1)*$H9,0)+$E9-1&gt;=BV$6)</formula>
    </cfRule>
    <cfRule type="expression" dxfId="525" priority="528">
      <formula>AND(NOT(ISBLANK($E9)),$E9&lt;=BV$6,$F9&gt;=BV$6)</formula>
    </cfRule>
  </conditionalFormatting>
  <conditionalFormatting sqref="BV6:CB7 BV9:CB17 BV25:CB29 BV19:CB23">
    <cfRule type="expression" dxfId="524" priority="525">
      <formula>BV$6=TODAY()</formula>
    </cfRule>
  </conditionalFormatting>
  <conditionalFormatting sqref="BV24:CB24">
    <cfRule type="expression" dxfId="523" priority="523">
      <formula>AND($E24&lt;=BV$6,ROUNDDOWN(($F24-$E24+1)*$H24,0)+$E24-1&gt;=BV$6)</formula>
    </cfRule>
    <cfRule type="expression" dxfId="522" priority="524">
      <formula>AND(NOT(ISBLANK($E24)),$E24&lt;=BV$6,$F24&gt;=BV$6)</formula>
    </cfRule>
  </conditionalFormatting>
  <conditionalFormatting sqref="BV24:CB24">
    <cfRule type="expression" dxfId="521" priority="522">
      <formula>BV$6=TODAY()</formula>
    </cfRule>
  </conditionalFormatting>
  <conditionalFormatting sqref="BV18:CB18">
    <cfRule type="expression" dxfId="520" priority="520">
      <formula>AND($E18&lt;=BV$6,ROUNDDOWN(($F18-$E18+1)*$H18,0)+$E18-1&gt;=BV$6)</formula>
    </cfRule>
    <cfRule type="expression" dxfId="519" priority="521">
      <formula>AND(NOT(ISBLANK($E18)),$E18&lt;=BV$6,$F18&gt;=BV$6)</formula>
    </cfRule>
  </conditionalFormatting>
  <conditionalFormatting sqref="BV18:CB18">
    <cfRule type="expression" dxfId="518" priority="519">
      <formula>BV$6=TODAY()</formula>
    </cfRule>
  </conditionalFormatting>
  <conditionalFormatting sqref="BV8:CB8">
    <cfRule type="expression" dxfId="517" priority="517">
      <formula>AND($E8&lt;=BV$6,ROUNDDOWN(($F8-$E8+1)*$H8,0)+$E8-1&gt;=BV$6)</formula>
    </cfRule>
    <cfRule type="expression" dxfId="516" priority="518">
      <formula>AND(NOT(ISBLANK($E8)),$E8&lt;=BV$6,$F8&gt;=BV$6)</formula>
    </cfRule>
  </conditionalFormatting>
  <conditionalFormatting sqref="BV8:CB8">
    <cfRule type="expression" dxfId="515" priority="516">
      <formula>BV$6=TODAY()</formula>
    </cfRule>
  </conditionalFormatting>
  <conditionalFormatting sqref="BV30:CB35">
    <cfRule type="expression" dxfId="514" priority="515">
      <formula>BV$6=TODAY()</formula>
    </cfRule>
  </conditionalFormatting>
  <conditionalFormatting sqref="BV36:CB41">
    <cfRule type="expression" dxfId="513" priority="513">
      <formula>AND($E36&lt;=BV$6,ROUNDDOWN(($F36-$E36+1)*$H36,0)+$E36-1&gt;=BV$6)</formula>
    </cfRule>
    <cfRule type="expression" dxfId="512" priority="514">
      <formula>AND(NOT(ISBLANK($E36)),$E36&lt;=BV$6,$F36&gt;=BV$6)</formula>
    </cfRule>
  </conditionalFormatting>
  <conditionalFormatting sqref="BV36:CB41">
    <cfRule type="expression" dxfId="511" priority="512">
      <formula>BV$6=TODAY()</formula>
    </cfRule>
  </conditionalFormatting>
  <conditionalFormatting sqref="BV42:CB46">
    <cfRule type="expression" dxfId="510" priority="510">
      <formula>AND($E42&lt;=BV$6,ROUNDDOWN(($F42-$E42+1)*$H42,0)+$E42-1&gt;=BV$6)</formula>
    </cfRule>
    <cfRule type="expression" dxfId="509" priority="511">
      <formula>AND(NOT(ISBLANK($E42)),$E42&lt;=BV$6,$F42&gt;=BV$6)</formula>
    </cfRule>
  </conditionalFormatting>
  <conditionalFormatting sqref="BV42:CB47">
    <cfRule type="expression" dxfId="508" priority="509">
      <formula>BV$6=TODAY()</formula>
    </cfRule>
  </conditionalFormatting>
  <conditionalFormatting sqref="BV54:CB59">
    <cfRule type="expression" dxfId="507" priority="508">
      <formula>BV$6=TODAY()</formula>
    </cfRule>
  </conditionalFormatting>
  <conditionalFormatting sqref="BV48:CB48">
    <cfRule type="expression" dxfId="506" priority="506">
      <formula>AND($E48&lt;=BV$6,ROUNDDOWN(($F48-$E48+1)*$H48,0)+$E48-1&gt;=BV$6)</formula>
    </cfRule>
    <cfRule type="expression" dxfId="505" priority="507">
      <formula>AND(NOT(ISBLANK($E48)),$E48&lt;=BV$6,$F48&gt;=BV$6)</formula>
    </cfRule>
  </conditionalFormatting>
  <conditionalFormatting sqref="BV48:CB48">
    <cfRule type="expression" dxfId="504" priority="505">
      <formula>BV$6=TODAY()</formula>
    </cfRule>
  </conditionalFormatting>
  <conditionalFormatting sqref="CC6:CI7">
    <cfRule type="expression" dxfId="503" priority="502">
      <formula>CC$6=TODAY()</formula>
    </cfRule>
  </conditionalFormatting>
  <conditionalFormatting sqref="CC9:CI17 CC19:CI23 CC25:CI35 CC47:CI47">
    <cfRule type="expression" dxfId="502" priority="503">
      <formula>AND($E9&lt;=CC$6,ROUNDDOWN(($F9-$E9+1)*$H9,0)+$E9-1&gt;=CC$6)</formula>
    </cfRule>
    <cfRule type="expression" dxfId="501" priority="504">
      <formula>AND(NOT(ISBLANK($E9)),$E9&lt;=CC$6,$F9&gt;=CC$6)</formula>
    </cfRule>
  </conditionalFormatting>
  <conditionalFormatting sqref="CC6:CI7 CC9:CI17 CC25:CI29 CC19:CI23">
    <cfRule type="expression" dxfId="500" priority="501">
      <formula>CC$6=TODAY()</formula>
    </cfRule>
  </conditionalFormatting>
  <conditionalFormatting sqref="CC24:CI24">
    <cfRule type="expression" dxfId="499" priority="499">
      <formula>AND($E24&lt;=CC$6,ROUNDDOWN(($F24-$E24+1)*$H24,0)+$E24-1&gt;=CC$6)</formula>
    </cfRule>
    <cfRule type="expression" dxfId="498" priority="500">
      <formula>AND(NOT(ISBLANK($E24)),$E24&lt;=CC$6,$F24&gt;=CC$6)</formula>
    </cfRule>
  </conditionalFormatting>
  <conditionalFormatting sqref="CC24:CI24">
    <cfRule type="expression" dxfId="497" priority="498">
      <formula>CC$6=TODAY()</formula>
    </cfRule>
  </conditionalFormatting>
  <conditionalFormatting sqref="CC18:CI18">
    <cfRule type="expression" dxfId="496" priority="496">
      <formula>AND($E18&lt;=CC$6,ROUNDDOWN(($F18-$E18+1)*$H18,0)+$E18-1&gt;=CC$6)</formula>
    </cfRule>
    <cfRule type="expression" dxfId="495" priority="497">
      <formula>AND(NOT(ISBLANK($E18)),$E18&lt;=CC$6,$F18&gt;=CC$6)</formula>
    </cfRule>
  </conditionalFormatting>
  <conditionalFormatting sqref="CC18:CI18">
    <cfRule type="expression" dxfId="494" priority="495">
      <formula>CC$6=TODAY()</formula>
    </cfRule>
  </conditionalFormatting>
  <conditionalFormatting sqref="CC8:CI8">
    <cfRule type="expression" dxfId="493" priority="493">
      <formula>AND($E8&lt;=CC$6,ROUNDDOWN(($F8-$E8+1)*$H8,0)+$E8-1&gt;=CC$6)</formula>
    </cfRule>
    <cfRule type="expression" dxfId="492" priority="494">
      <formula>AND(NOT(ISBLANK($E8)),$E8&lt;=CC$6,$F8&gt;=CC$6)</formula>
    </cfRule>
  </conditionalFormatting>
  <conditionalFormatting sqref="CC8:CI8">
    <cfRule type="expression" dxfId="491" priority="492">
      <formula>CC$6=TODAY()</formula>
    </cfRule>
  </conditionalFormatting>
  <conditionalFormatting sqref="CC30:CI35">
    <cfRule type="expression" dxfId="490" priority="491">
      <formula>CC$6=TODAY()</formula>
    </cfRule>
  </conditionalFormatting>
  <conditionalFormatting sqref="CC36:CI41">
    <cfRule type="expression" dxfId="489" priority="489">
      <formula>AND($E36&lt;=CC$6,ROUNDDOWN(($F36-$E36+1)*$H36,0)+$E36-1&gt;=CC$6)</formula>
    </cfRule>
    <cfRule type="expression" dxfId="488" priority="490">
      <formula>AND(NOT(ISBLANK($E36)),$E36&lt;=CC$6,$F36&gt;=CC$6)</formula>
    </cfRule>
  </conditionalFormatting>
  <conditionalFormatting sqref="CC36:CI41">
    <cfRule type="expression" dxfId="487" priority="488">
      <formula>CC$6=TODAY()</formula>
    </cfRule>
  </conditionalFormatting>
  <conditionalFormatting sqref="CC42:CI46">
    <cfRule type="expression" dxfId="486" priority="486">
      <formula>AND($E42&lt;=CC$6,ROUNDDOWN(($F42-$E42+1)*$H42,0)+$E42-1&gt;=CC$6)</formula>
    </cfRule>
    <cfRule type="expression" dxfId="485" priority="487">
      <formula>AND(NOT(ISBLANK($E42)),$E42&lt;=CC$6,$F42&gt;=CC$6)</formula>
    </cfRule>
  </conditionalFormatting>
  <conditionalFormatting sqref="CC42:CI47">
    <cfRule type="expression" dxfId="484" priority="485">
      <formula>CC$6=TODAY()</formula>
    </cfRule>
  </conditionalFormatting>
  <conditionalFormatting sqref="CC54:CI59">
    <cfRule type="expression" dxfId="483" priority="484">
      <formula>CC$6=TODAY()</formula>
    </cfRule>
  </conditionalFormatting>
  <conditionalFormatting sqref="CC48:CI48">
    <cfRule type="expression" dxfId="482" priority="482">
      <formula>AND($E48&lt;=CC$6,ROUNDDOWN(($F48-$E48+1)*$H48,0)+$E48-1&gt;=CC$6)</formula>
    </cfRule>
    <cfRule type="expression" dxfId="481" priority="483">
      <formula>AND(NOT(ISBLANK($E48)),$E48&lt;=CC$6,$F48&gt;=CC$6)</formula>
    </cfRule>
  </conditionalFormatting>
  <conditionalFormatting sqref="CC48:CI48">
    <cfRule type="expression" dxfId="480" priority="481">
      <formula>CC$6=TODAY()</formula>
    </cfRule>
  </conditionalFormatting>
  <conditionalFormatting sqref="CJ6:CP7">
    <cfRule type="expression" dxfId="479" priority="478">
      <formula>CJ$6=TODAY()</formula>
    </cfRule>
  </conditionalFormatting>
  <conditionalFormatting sqref="CJ9:CP17 CJ19:CP23 CJ25:CP35 CJ47:CP47">
    <cfRule type="expression" dxfId="478" priority="479">
      <formula>AND($E9&lt;=CJ$6,ROUNDDOWN(($F9-$E9+1)*$H9,0)+$E9-1&gt;=CJ$6)</formula>
    </cfRule>
    <cfRule type="expression" dxfId="477" priority="480">
      <formula>AND(NOT(ISBLANK($E9)),$E9&lt;=CJ$6,$F9&gt;=CJ$6)</formula>
    </cfRule>
  </conditionalFormatting>
  <conditionalFormatting sqref="CJ6:CP7 CJ9:CP17 CJ25:CP29 CJ19:CP23">
    <cfRule type="expression" dxfId="476" priority="477">
      <formula>CJ$6=TODAY()</formula>
    </cfRule>
  </conditionalFormatting>
  <conditionalFormatting sqref="CJ24:CP24">
    <cfRule type="expression" dxfId="475" priority="475">
      <formula>AND($E24&lt;=CJ$6,ROUNDDOWN(($F24-$E24+1)*$H24,0)+$E24-1&gt;=CJ$6)</formula>
    </cfRule>
    <cfRule type="expression" dxfId="474" priority="476">
      <formula>AND(NOT(ISBLANK($E24)),$E24&lt;=CJ$6,$F24&gt;=CJ$6)</formula>
    </cfRule>
  </conditionalFormatting>
  <conditionalFormatting sqref="CJ24:CP24">
    <cfRule type="expression" dxfId="473" priority="474">
      <formula>CJ$6=TODAY()</formula>
    </cfRule>
  </conditionalFormatting>
  <conditionalFormatting sqref="CJ18:CP18">
    <cfRule type="expression" dxfId="472" priority="472">
      <formula>AND($E18&lt;=CJ$6,ROUNDDOWN(($F18-$E18+1)*$H18,0)+$E18-1&gt;=CJ$6)</formula>
    </cfRule>
    <cfRule type="expression" dxfId="471" priority="473">
      <formula>AND(NOT(ISBLANK($E18)),$E18&lt;=CJ$6,$F18&gt;=CJ$6)</formula>
    </cfRule>
  </conditionalFormatting>
  <conditionalFormatting sqref="CJ18:CP18">
    <cfRule type="expression" dxfId="470" priority="471">
      <formula>CJ$6=TODAY()</formula>
    </cfRule>
  </conditionalFormatting>
  <conditionalFormatting sqref="CJ8:CP8">
    <cfRule type="expression" dxfId="469" priority="469">
      <formula>AND($E8&lt;=CJ$6,ROUNDDOWN(($F8-$E8+1)*$H8,0)+$E8-1&gt;=CJ$6)</formula>
    </cfRule>
    <cfRule type="expression" dxfId="468" priority="470">
      <formula>AND(NOT(ISBLANK($E8)),$E8&lt;=CJ$6,$F8&gt;=CJ$6)</formula>
    </cfRule>
  </conditionalFormatting>
  <conditionalFormatting sqref="CJ8:CP8">
    <cfRule type="expression" dxfId="467" priority="468">
      <formula>CJ$6=TODAY()</formula>
    </cfRule>
  </conditionalFormatting>
  <conditionalFormatting sqref="CJ30:CP35">
    <cfRule type="expression" dxfId="466" priority="467">
      <formula>CJ$6=TODAY()</formula>
    </cfRule>
  </conditionalFormatting>
  <conditionalFormatting sqref="CJ36:CP41">
    <cfRule type="expression" dxfId="465" priority="465">
      <formula>AND($E36&lt;=CJ$6,ROUNDDOWN(($F36-$E36+1)*$H36,0)+$E36-1&gt;=CJ$6)</formula>
    </cfRule>
    <cfRule type="expression" dxfId="464" priority="466">
      <formula>AND(NOT(ISBLANK($E36)),$E36&lt;=CJ$6,$F36&gt;=CJ$6)</formula>
    </cfRule>
  </conditionalFormatting>
  <conditionalFormatting sqref="CJ36:CP41">
    <cfRule type="expression" dxfId="463" priority="464">
      <formula>CJ$6=TODAY()</formula>
    </cfRule>
  </conditionalFormatting>
  <conditionalFormatting sqref="CJ42:CP46">
    <cfRule type="expression" dxfId="462" priority="462">
      <formula>AND($E42&lt;=CJ$6,ROUNDDOWN(($F42-$E42+1)*$H42,0)+$E42-1&gt;=CJ$6)</formula>
    </cfRule>
    <cfRule type="expression" dxfId="461" priority="463">
      <formula>AND(NOT(ISBLANK($E42)),$E42&lt;=CJ$6,$F42&gt;=CJ$6)</formula>
    </cfRule>
  </conditionalFormatting>
  <conditionalFormatting sqref="CJ42:CP47">
    <cfRule type="expression" dxfId="460" priority="461">
      <formula>CJ$6=TODAY()</formula>
    </cfRule>
  </conditionalFormatting>
  <conditionalFormatting sqref="CJ54:CP59">
    <cfRule type="expression" dxfId="459" priority="460">
      <formula>CJ$6=TODAY()</formula>
    </cfRule>
  </conditionalFormatting>
  <conditionalFormatting sqref="CJ48:CP48">
    <cfRule type="expression" dxfId="458" priority="458">
      <formula>AND($E48&lt;=CJ$6,ROUNDDOWN(($F48-$E48+1)*$H48,0)+$E48-1&gt;=CJ$6)</formula>
    </cfRule>
    <cfRule type="expression" dxfId="457" priority="459">
      <formula>AND(NOT(ISBLANK($E48)),$E48&lt;=CJ$6,$F48&gt;=CJ$6)</formula>
    </cfRule>
  </conditionalFormatting>
  <conditionalFormatting sqref="CJ48:CP48">
    <cfRule type="expression" dxfId="456" priority="457">
      <formula>CJ$6=TODAY()</formula>
    </cfRule>
  </conditionalFormatting>
  <conditionalFormatting sqref="CQ6:CW7">
    <cfRule type="expression" dxfId="455" priority="454">
      <formula>CQ$6=TODAY()</formula>
    </cfRule>
  </conditionalFormatting>
  <conditionalFormatting sqref="CQ9:CW17 CQ19:CW23 CQ25:CW35 CQ47:CW47">
    <cfRule type="expression" dxfId="454" priority="455">
      <formula>AND($E9&lt;=CQ$6,ROUNDDOWN(($F9-$E9+1)*$H9,0)+$E9-1&gt;=CQ$6)</formula>
    </cfRule>
    <cfRule type="expression" dxfId="453" priority="456">
      <formula>AND(NOT(ISBLANK($E9)),$E9&lt;=CQ$6,$F9&gt;=CQ$6)</formula>
    </cfRule>
  </conditionalFormatting>
  <conditionalFormatting sqref="CQ6:CW7 CQ9:CW17 CQ25:CW29 CQ19:CW23">
    <cfRule type="expression" dxfId="452" priority="453">
      <formula>CQ$6=TODAY()</formula>
    </cfRule>
  </conditionalFormatting>
  <conditionalFormatting sqref="CQ24:CW24">
    <cfRule type="expression" dxfId="451" priority="451">
      <formula>AND($E24&lt;=CQ$6,ROUNDDOWN(($F24-$E24+1)*$H24,0)+$E24-1&gt;=CQ$6)</formula>
    </cfRule>
    <cfRule type="expression" dxfId="450" priority="452">
      <formula>AND(NOT(ISBLANK($E24)),$E24&lt;=CQ$6,$F24&gt;=CQ$6)</formula>
    </cfRule>
  </conditionalFormatting>
  <conditionalFormatting sqref="CQ24:CW24">
    <cfRule type="expression" dxfId="449" priority="450">
      <formula>CQ$6=TODAY()</formula>
    </cfRule>
  </conditionalFormatting>
  <conditionalFormatting sqref="CQ18:CW18">
    <cfRule type="expression" dxfId="448" priority="448">
      <formula>AND($E18&lt;=CQ$6,ROUNDDOWN(($F18-$E18+1)*$H18,0)+$E18-1&gt;=CQ$6)</formula>
    </cfRule>
    <cfRule type="expression" dxfId="447" priority="449">
      <formula>AND(NOT(ISBLANK($E18)),$E18&lt;=CQ$6,$F18&gt;=CQ$6)</formula>
    </cfRule>
  </conditionalFormatting>
  <conditionalFormatting sqref="CQ18:CW18">
    <cfRule type="expression" dxfId="446" priority="447">
      <formula>CQ$6=TODAY()</formula>
    </cfRule>
  </conditionalFormatting>
  <conditionalFormatting sqref="CQ8:CW8">
    <cfRule type="expression" dxfId="445" priority="445">
      <formula>AND($E8&lt;=CQ$6,ROUNDDOWN(($F8-$E8+1)*$H8,0)+$E8-1&gt;=CQ$6)</formula>
    </cfRule>
    <cfRule type="expression" dxfId="444" priority="446">
      <formula>AND(NOT(ISBLANK($E8)),$E8&lt;=CQ$6,$F8&gt;=CQ$6)</formula>
    </cfRule>
  </conditionalFormatting>
  <conditionalFormatting sqref="CQ8:CW8">
    <cfRule type="expression" dxfId="443" priority="444">
      <formula>CQ$6=TODAY()</formula>
    </cfRule>
  </conditionalFormatting>
  <conditionalFormatting sqref="CQ30:CW35">
    <cfRule type="expression" dxfId="442" priority="443">
      <formula>CQ$6=TODAY()</formula>
    </cfRule>
  </conditionalFormatting>
  <conditionalFormatting sqref="CQ36:CW41">
    <cfRule type="expression" dxfId="441" priority="441">
      <formula>AND($E36&lt;=CQ$6,ROUNDDOWN(($F36-$E36+1)*$H36,0)+$E36-1&gt;=CQ$6)</formula>
    </cfRule>
    <cfRule type="expression" dxfId="440" priority="442">
      <formula>AND(NOT(ISBLANK($E36)),$E36&lt;=CQ$6,$F36&gt;=CQ$6)</formula>
    </cfRule>
  </conditionalFormatting>
  <conditionalFormatting sqref="CQ36:CW41">
    <cfRule type="expression" dxfId="439" priority="440">
      <formula>CQ$6=TODAY()</formula>
    </cfRule>
  </conditionalFormatting>
  <conditionalFormatting sqref="CQ42:CW46">
    <cfRule type="expression" dxfId="438" priority="438">
      <formula>AND($E42&lt;=CQ$6,ROUNDDOWN(($F42-$E42+1)*$H42,0)+$E42-1&gt;=CQ$6)</formula>
    </cfRule>
    <cfRule type="expression" dxfId="437" priority="439">
      <formula>AND(NOT(ISBLANK($E42)),$E42&lt;=CQ$6,$F42&gt;=CQ$6)</formula>
    </cfRule>
  </conditionalFormatting>
  <conditionalFormatting sqref="CQ42:CW47">
    <cfRule type="expression" dxfId="436" priority="437">
      <formula>CQ$6=TODAY()</formula>
    </cfRule>
  </conditionalFormatting>
  <conditionalFormatting sqref="CQ54:CW59">
    <cfRule type="expression" dxfId="435" priority="436">
      <formula>CQ$6=TODAY()</formula>
    </cfRule>
  </conditionalFormatting>
  <conditionalFormatting sqref="CQ48:CW48">
    <cfRule type="expression" dxfId="434" priority="434">
      <formula>AND($E48&lt;=CQ$6,ROUNDDOWN(($F48-$E48+1)*$H48,0)+$E48-1&gt;=CQ$6)</formula>
    </cfRule>
    <cfRule type="expression" dxfId="433" priority="435">
      <formula>AND(NOT(ISBLANK($E48)),$E48&lt;=CQ$6,$F48&gt;=CQ$6)</formula>
    </cfRule>
  </conditionalFormatting>
  <conditionalFormatting sqref="CQ48:CW48">
    <cfRule type="expression" dxfId="432" priority="433">
      <formula>CQ$6=TODAY()</formula>
    </cfRule>
  </conditionalFormatting>
  <conditionalFormatting sqref="CX6:DD7">
    <cfRule type="expression" dxfId="431" priority="430">
      <formula>CX$6=TODAY()</formula>
    </cfRule>
  </conditionalFormatting>
  <conditionalFormatting sqref="CX9:DD17 CX19:DD23 CX25:DD35 CX47:DD47">
    <cfRule type="expression" dxfId="430" priority="431">
      <formula>AND($E9&lt;=CX$6,ROUNDDOWN(($F9-$E9+1)*$H9,0)+$E9-1&gt;=CX$6)</formula>
    </cfRule>
    <cfRule type="expression" dxfId="429" priority="432">
      <formula>AND(NOT(ISBLANK($E9)),$E9&lt;=CX$6,$F9&gt;=CX$6)</formula>
    </cfRule>
  </conditionalFormatting>
  <conditionalFormatting sqref="CX6:DD7 CX9:DD17 CX25:DD29 CX19:DD23">
    <cfRule type="expression" dxfId="428" priority="429">
      <formula>CX$6=TODAY()</formula>
    </cfRule>
  </conditionalFormatting>
  <conditionalFormatting sqref="CX24:DD24">
    <cfRule type="expression" dxfId="427" priority="427">
      <formula>AND($E24&lt;=CX$6,ROUNDDOWN(($F24-$E24+1)*$H24,0)+$E24-1&gt;=CX$6)</formula>
    </cfRule>
    <cfRule type="expression" dxfId="426" priority="428">
      <formula>AND(NOT(ISBLANK($E24)),$E24&lt;=CX$6,$F24&gt;=CX$6)</formula>
    </cfRule>
  </conditionalFormatting>
  <conditionalFormatting sqref="CX24:DD24">
    <cfRule type="expression" dxfId="425" priority="426">
      <formula>CX$6=TODAY()</formula>
    </cfRule>
  </conditionalFormatting>
  <conditionalFormatting sqref="CX18:DD18">
    <cfRule type="expression" dxfId="424" priority="424">
      <formula>AND($E18&lt;=CX$6,ROUNDDOWN(($F18-$E18+1)*$H18,0)+$E18-1&gt;=CX$6)</formula>
    </cfRule>
    <cfRule type="expression" dxfId="423" priority="425">
      <formula>AND(NOT(ISBLANK($E18)),$E18&lt;=CX$6,$F18&gt;=CX$6)</formula>
    </cfRule>
  </conditionalFormatting>
  <conditionalFormatting sqref="CX18:DD18">
    <cfRule type="expression" dxfId="422" priority="423">
      <formula>CX$6=TODAY()</formula>
    </cfRule>
  </conditionalFormatting>
  <conditionalFormatting sqref="CX8:DD8">
    <cfRule type="expression" dxfId="421" priority="421">
      <formula>AND($E8&lt;=CX$6,ROUNDDOWN(($F8-$E8+1)*$H8,0)+$E8-1&gt;=CX$6)</formula>
    </cfRule>
    <cfRule type="expression" dxfId="420" priority="422">
      <formula>AND(NOT(ISBLANK($E8)),$E8&lt;=CX$6,$F8&gt;=CX$6)</formula>
    </cfRule>
  </conditionalFormatting>
  <conditionalFormatting sqref="CX8:DD8">
    <cfRule type="expression" dxfId="419" priority="420">
      <formula>CX$6=TODAY()</formula>
    </cfRule>
  </conditionalFormatting>
  <conditionalFormatting sqref="CX30:DD35">
    <cfRule type="expression" dxfId="418" priority="419">
      <formula>CX$6=TODAY()</formula>
    </cfRule>
  </conditionalFormatting>
  <conditionalFormatting sqref="CX36:DD41">
    <cfRule type="expression" dxfId="417" priority="417">
      <formula>AND($E36&lt;=CX$6,ROUNDDOWN(($F36-$E36+1)*$H36,0)+$E36-1&gt;=CX$6)</formula>
    </cfRule>
    <cfRule type="expression" dxfId="416" priority="418">
      <formula>AND(NOT(ISBLANK($E36)),$E36&lt;=CX$6,$F36&gt;=CX$6)</formula>
    </cfRule>
  </conditionalFormatting>
  <conditionalFormatting sqref="CX36:DD41">
    <cfRule type="expression" dxfId="415" priority="416">
      <formula>CX$6=TODAY()</formula>
    </cfRule>
  </conditionalFormatting>
  <conditionalFormatting sqref="CX42:DD46">
    <cfRule type="expression" dxfId="414" priority="414">
      <formula>AND($E42&lt;=CX$6,ROUNDDOWN(($F42-$E42+1)*$H42,0)+$E42-1&gt;=CX$6)</formula>
    </cfRule>
    <cfRule type="expression" dxfId="413" priority="415">
      <formula>AND(NOT(ISBLANK($E42)),$E42&lt;=CX$6,$F42&gt;=CX$6)</formula>
    </cfRule>
  </conditionalFormatting>
  <conditionalFormatting sqref="CX42:DD47">
    <cfRule type="expression" dxfId="412" priority="413">
      <formula>CX$6=TODAY()</formula>
    </cfRule>
  </conditionalFormatting>
  <conditionalFormatting sqref="CX54:DD59">
    <cfRule type="expression" dxfId="411" priority="412">
      <formula>CX$6=TODAY()</formula>
    </cfRule>
  </conditionalFormatting>
  <conditionalFormatting sqref="CX48:DD48">
    <cfRule type="expression" dxfId="410" priority="410">
      <formula>AND($E48&lt;=CX$6,ROUNDDOWN(($F48-$E48+1)*$H48,0)+$E48-1&gt;=CX$6)</formula>
    </cfRule>
    <cfRule type="expression" dxfId="409" priority="411">
      <formula>AND(NOT(ISBLANK($E48)),$E48&lt;=CX$6,$F48&gt;=CX$6)</formula>
    </cfRule>
  </conditionalFormatting>
  <conditionalFormatting sqref="CX48:DD48">
    <cfRule type="expression" dxfId="408" priority="409">
      <formula>CX$6=TODAY()</formula>
    </cfRule>
  </conditionalFormatting>
  <conditionalFormatting sqref="DE6:DK7">
    <cfRule type="expression" dxfId="407" priority="406">
      <formula>DE$6=TODAY()</formula>
    </cfRule>
  </conditionalFormatting>
  <conditionalFormatting sqref="DE9:DK17 DE19:DK23 DE25:DK35 DE47:DK47">
    <cfRule type="expression" dxfId="406" priority="407">
      <formula>AND($E9&lt;=DE$6,ROUNDDOWN(($F9-$E9+1)*$H9,0)+$E9-1&gt;=DE$6)</formula>
    </cfRule>
    <cfRule type="expression" dxfId="405" priority="408">
      <formula>AND(NOT(ISBLANK($E9)),$E9&lt;=DE$6,$F9&gt;=DE$6)</formula>
    </cfRule>
  </conditionalFormatting>
  <conditionalFormatting sqref="DE6:DK7 DE9:DK17 DE25:DK29 DE19:DK23">
    <cfRule type="expression" dxfId="404" priority="405">
      <formula>DE$6=TODAY()</formula>
    </cfRule>
  </conditionalFormatting>
  <conditionalFormatting sqref="DE24:DK24">
    <cfRule type="expression" dxfId="403" priority="403">
      <formula>AND($E24&lt;=DE$6,ROUNDDOWN(($F24-$E24+1)*$H24,0)+$E24-1&gt;=DE$6)</formula>
    </cfRule>
    <cfRule type="expression" dxfId="402" priority="404">
      <formula>AND(NOT(ISBLANK($E24)),$E24&lt;=DE$6,$F24&gt;=DE$6)</formula>
    </cfRule>
  </conditionalFormatting>
  <conditionalFormatting sqref="DE24:DK24">
    <cfRule type="expression" dxfId="401" priority="402">
      <formula>DE$6=TODAY()</formula>
    </cfRule>
  </conditionalFormatting>
  <conditionalFormatting sqref="DE18:DK18">
    <cfRule type="expression" dxfId="400" priority="400">
      <formula>AND($E18&lt;=DE$6,ROUNDDOWN(($F18-$E18+1)*$H18,0)+$E18-1&gt;=DE$6)</formula>
    </cfRule>
    <cfRule type="expression" dxfId="399" priority="401">
      <formula>AND(NOT(ISBLANK($E18)),$E18&lt;=DE$6,$F18&gt;=DE$6)</formula>
    </cfRule>
  </conditionalFormatting>
  <conditionalFormatting sqref="DE18:DK18">
    <cfRule type="expression" dxfId="398" priority="399">
      <formula>DE$6=TODAY()</formula>
    </cfRule>
  </conditionalFormatting>
  <conditionalFormatting sqref="DE8:DK8">
    <cfRule type="expression" dxfId="397" priority="397">
      <formula>AND($E8&lt;=DE$6,ROUNDDOWN(($F8-$E8+1)*$H8,0)+$E8-1&gt;=DE$6)</formula>
    </cfRule>
    <cfRule type="expression" dxfId="396" priority="398">
      <formula>AND(NOT(ISBLANK($E8)),$E8&lt;=DE$6,$F8&gt;=DE$6)</formula>
    </cfRule>
  </conditionalFormatting>
  <conditionalFormatting sqref="DE8:DK8">
    <cfRule type="expression" dxfId="395" priority="396">
      <formula>DE$6=TODAY()</formula>
    </cfRule>
  </conditionalFormatting>
  <conditionalFormatting sqref="DE30:DK35">
    <cfRule type="expression" dxfId="394" priority="395">
      <formula>DE$6=TODAY()</formula>
    </cfRule>
  </conditionalFormatting>
  <conditionalFormatting sqref="DE36:DK41">
    <cfRule type="expression" dxfId="393" priority="393">
      <formula>AND($E36&lt;=DE$6,ROUNDDOWN(($F36-$E36+1)*$H36,0)+$E36-1&gt;=DE$6)</formula>
    </cfRule>
    <cfRule type="expression" dxfId="392" priority="394">
      <formula>AND(NOT(ISBLANK($E36)),$E36&lt;=DE$6,$F36&gt;=DE$6)</formula>
    </cfRule>
  </conditionalFormatting>
  <conditionalFormatting sqref="DE36:DK41">
    <cfRule type="expression" dxfId="391" priority="392">
      <formula>DE$6=TODAY()</formula>
    </cfRule>
  </conditionalFormatting>
  <conditionalFormatting sqref="DE42:DK46">
    <cfRule type="expression" dxfId="390" priority="390">
      <formula>AND($E42&lt;=DE$6,ROUNDDOWN(($F42-$E42+1)*$H42,0)+$E42-1&gt;=DE$6)</formula>
    </cfRule>
    <cfRule type="expression" dxfId="389" priority="391">
      <formula>AND(NOT(ISBLANK($E42)),$E42&lt;=DE$6,$F42&gt;=DE$6)</formula>
    </cfRule>
  </conditionalFormatting>
  <conditionalFormatting sqref="DE42:DK47">
    <cfRule type="expression" dxfId="388" priority="389">
      <formula>DE$6=TODAY()</formula>
    </cfRule>
  </conditionalFormatting>
  <conditionalFormatting sqref="DE54:DK59">
    <cfRule type="expression" dxfId="387" priority="388">
      <formula>DE$6=TODAY()</formula>
    </cfRule>
  </conditionalFormatting>
  <conditionalFormatting sqref="DE48:DK48">
    <cfRule type="expression" dxfId="386" priority="386">
      <formula>AND($E48&lt;=DE$6,ROUNDDOWN(($F48-$E48+1)*$H48,0)+$E48-1&gt;=DE$6)</formula>
    </cfRule>
    <cfRule type="expression" dxfId="385" priority="387">
      <formula>AND(NOT(ISBLANK($E48)),$E48&lt;=DE$6,$F48&gt;=DE$6)</formula>
    </cfRule>
  </conditionalFormatting>
  <conditionalFormatting sqref="DE48:DK48">
    <cfRule type="expression" dxfId="384" priority="385">
      <formula>DE$6=TODAY()</formula>
    </cfRule>
  </conditionalFormatting>
  <conditionalFormatting sqref="DL6:DR7">
    <cfRule type="expression" dxfId="383" priority="382">
      <formula>DL$6=TODAY()</formula>
    </cfRule>
  </conditionalFormatting>
  <conditionalFormatting sqref="DL9:DR17 DL19:DR23 DL25:DR35 DL47:DR47">
    <cfRule type="expression" dxfId="382" priority="383">
      <formula>AND($E9&lt;=DL$6,ROUNDDOWN(($F9-$E9+1)*$H9,0)+$E9-1&gt;=DL$6)</formula>
    </cfRule>
    <cfRule type="expression" dxfId="381" priority="384">
      <formula>AND(NOT(ISBLANK($E9)),$E9&lt;=DL$6,$F9&gt;=DL$6)</formula>
    </cfRule>
  </conditionalFormatting>
  <conditionalFormatting sqref="DL6:DR7 DL9:DR17 DL25:DR29 DL19:DR23">
    <cfRule type="expression" dxfId="380" priority="381">
      <formula>DL$6=TODAY()</formula>
    </cfRule>
  </conditionalFormatting>
  <conditionalFormatting sqref="DL24:DR24">
    <cfRule type="expression" dxfId="379" priority="379">
      <formula>AND($E24&lt;=DL$6,ROUNDDOWN(($F24-$E24+1)*$H24,0)+$E24-1&gt;=DL$6)</formula>
    </cfRule>
    <cfRule type="expression" dxfId="378" priority="380">
      <formula>AND(NOT(ISBLANK($E24)),$E24&lt;=DL$6,$F24&gt;=DL$6)</formula>
    </cfRule>
  </conditionalFormatting>
  <conditionalFormatting sqref="DL24:DR24">
    <cfRule type="expression" dxfId="377" priority="378">
      <formula>DL$6=TODAY()</formula>
    </cfRule>
  </conditionalFormatting>
  <conditionalFormatting sqref="DL18:DR18">
    <cfRule type="expression" dxfId="376" priority="376">
      <formula>AND($E18&lt;=DL$6,ROUNDDOWN(($F18-$E18+1)*$H18,0)+$E18-1&gt;=DL$6)</formula>
    </cfRule>
    <cfRule type="expression" dxfId="375" priority="377">
      <formula>AND(NOT(ISBLANK($E18)),$E18&lt;=DL$6,$F18&gt;=DL$6)</formula>
    </cfRule>
  </conditionalFormatting>
  <conditionalFormatting sqref="DL18:DR18">
    <cfRule type="expression" dxfId="374" priority="375">
      <formula>DL$6=TODAY()</formula>
    </cfRule>
  </conditionalFormatting>
  <conditionalFormatting sqref="DL8:DR8">
    <cfRule type="expression" dxfId="373" priority="373">
      <formula>AND($E8&lt;=DL$6,ROUNDDOWN(($F8-$E8+1)*$H8,0)+$E8-1&gt;=DL$6)</formula>
    </cfRule>
    <cfRule type="expression" dxfId="372" priority="374">
      <formula>AND(NOT(ISBLANK($E8)),$E8&lt;=DL$6,$F8&gt;=DL$6)</formula>
    </cfRule>
  </conditionalFormatting>
  <conditionalFormatting sqref="DL8:DR8">
    <cfRule type="expression" dxfId="371" priority="372">
      <formula>DL$6=TODAY()</formula>
    </cfRule>
  </conditionalFormatting>
  <conditionalFormatting sqref="DL30:DR35">
    <cfRule type="expression" dxfId="370" priority="371">
      <formula>DL$6=TODAY()</formula>
    </cfRule>
  </conditionalFormatting>
  <conditionalFormatting sqref="DL36:DR41">
    <cfRule type="expression" dxfId="369" priority="369">
      <formula>AND($E36&lt;=DL$6,ROUNDDOWN(($F36-$E36+1)*$H36,0)+$E36-1&gt;=DL$6)</formula>
    </cfRule>
    <cfRule type="expression" dxfId="368" priority="370">
      <formula>AND(NOT(ISBLANK($E36)),$E36&lt;=DL$6,$F36&gt;=DL$6)</formula>
    </cfRule>
  </conditionalFormatting>
  <conditionalFormatting sqref="DL36:DR41">
    <cfRule type="expression" dxfId="367" priority="368">
      <formula>DL$6=TODAY()</formula>
    </cfRule>
  </conditionalFormatting>
  <conditionalFormatting sqref="DL42:DR46">
    <cfRule type="expression" dxfId="366" priority="366">
      <formula>AND($E42&lt;=DL$6,ROUNDDOWN(($F42-$E42+1)*$H42,0)+$E42-1&gt;=DL$6)</formula>
    </cfRule>
    <cfRule type="expression" dxfId="365" priority="367">
      <formula>AND(NOT(ISBLANK($E42)),$E42&lt;=DL$6,$F42&gt;=DL$6)</formula>
    </cfRule>
  </conditionalFormatting>
  <conditionalFormatting sqref="DL42:DR47">
    <cfRule type="expression" dxfId="364" priority="365">
      <formula>DL$6=TODAY()</formula>
    </cfRule>
  </conditionalFormatting>
  <conditionalFormatting sqref="DL54:DR59">
    <cfRule type="expression" dxfId="363" priority="364">
      <formula>DL$6=TODAY()</formula>
    </cfRule>
  </conditionalFormatting>
  <conditionalFormatting sqref="DL48:DR48">
    <cfRule type="expression" dxfId="362" priority="362">
      <formula>AND($E48&lt;=DL$6,ROUNDDOWN(($F48-$E48+1)*$H48,0)+$E48-1&gt;=DL$6)</formula>
    </cfRule>
    <cfRule type="expression" dxfId="361" priority="363">
      <formula>AND(NOT(ISBLANK($E48)),$E48&lt;=DL$6,$F48&gt;=DL$6)</formula>
    </cfRule>
  </conditionalFormatting>
  <conditionalFormatting sqref="DL48:DR48">
    <cfRule type="expression" dxfId="360" priority="361">
      <formula>DL$6=TODAY()</formula>
    </cfRule>
  </conditionalFormatting>
  <conditionalFormatting sqref="DS6:DY7">
    <cfRule type="expression" dxfId="359" priority="358">
      <formula>DS$6=TODAY()</formula>
    </cfRule>
  </conditionalFormatting>
  <conditionalFormatting sqref="DS9:DY17 DS19:DY23 DS25:DY35 DS47:DY47">
    <cfRule type="expression" dxfId="358" priority="359">
      <formula>AND($E9&lt;=DS$6,ROUNDDOWN(($F9-$E9+1)*$H9,0)+$E9-1&gt;=DS$6)</formula>
    </cfRule>
    <cfRule type="expression" dxfId="357" priority="360">
      <formula>AND(NOT(ISBLANK($E9)),$E9&lt;=DS$6,$F9&gt;=DS$6)</formula>
    </cfRule>
  </conditionalFormatting>
  <conditionalFormatting sqref="DS6:DY7 DS9:DY17 DS25:DY29 DS19:DY23">
    <cfRule type="expression" dxfId="356" priority="357">
      <formula>DS$6=TODAY()</formula>
    </cfRule>
  </conditionalFormatting>
  <conditionalFormatting sqref="DS24:DY24">
    <cfRule type="expression" dxfId="355" priority="355">
      <formula>AND($E24&lt;=DS$6,ROUNDDOWN(($F24-$E24+1)*$H24,0)+$E24-1&gt;=DS$6)</formula>
    </cfRule>
    <cfRule type="expression" dxfId="354" priority="356">
      <formula>AND(NOT(ISBLANK($E24)),$E24&lt;=DS$6,$F24&gt;=DS$6)</formula>
    </cfRule>
  </conditionalFormatting>
  <conditionalFormatting sqref="DS24:DY24">
    <cfRule type="expression" dxfId="353" priority="354">
      <formula>DS$6=TODAY()</formula>
    </cfRule>
  </conditionalFormatting>
  <conditionalFormatting sqref="DS18:DY18">
    <cfRule type="expression" dxfId="352" priority="352">
      <formula>AND($E18&lt;=DS$6,ROUNDDOWN(($F18-$E18+1)*$H18,0)+$E18-1&gt;=DS$6)</formula>
    </cfRule>
    <cfRule type="expression" dxfId="351" priority="353">
      <formula>AND(NOT(ISBLANK($E18)),$E18&lt;=DS$6,$F18&gt;=DS$6)</formula>
    </cfRule>
  </conditionalFormatting>
  <conditionalFormatting sqref="DS18:DY18">
    <cfRule type="expression" dxfId="350" priority="351">
      <formula>DS$6=TODAY()</formula>
    </cfRule>
  </conditionalFormatting>
  <conditionalFormatting sqref="DS8:DY8">
    <cfRule type="expression" dxfId="349" priority="349">
      <formula>AND($E8&lt;=DS$6,ROUNDDOWN(($F8-$E8+1)*$H8,0)+$E8-1&gt;=DS$6)</formula>
    </cfRule>
    <cfRule type="expression" dxfId="348" priority="350">
      <formula>AND(NOT(ISBLANK($E8)),$E8&lt;=DS$6,$F8&gt;=DS$6)</formula>
    </cfRule>
  </conditionalFormatting>
  <conditionalFormatting sqref="DS8:DY8">
    <cfRule type="expression" dxfId="347" priority="348">
      <formula>DS$6=TODAY()</formula>
    </cfRule>
  </conditionalFormatting>
  <conditionalFormatting sqref="DS30:DY35">
    <cfRule type="expression" dxfId="346" priority="347">
      <formula>DS$6=TODAY()</formula>
    </cfRule>
  </conditionalFormatting>
  <conditionalFormatting sqref="DS36:DY41">
    <cfRule type="expression" dxfId="345" priority="345">
      <formula>AND($E36&lt;=DS$6,ROUNDDOWN(($F36-$E36+1)*$H36,0)+$E36-1&gt;=DS$6)</formula>
    </cfRule>
    <cfRule type="expression" dxfId="344" priority="346">
      <formula>AND(NOT(ISBLANK($E36)),$E36&lt;=DS$6,$F36&gt;=DS$6)</formula>
    </cfRule>
  </conditionalFormatting>
  <conditionalFormatting sqref="DS36:DY41">
    <cfRule type="expression" dxfId="343" priority="344">
      <formula>DS$6=TODAY()</formula>
    </cfRule>
  </conditionalFormatting>
  <conditionalFormatting sqref="DS42:DY46">
    <cfRule type="expression" dxfId="342" priority="342">
      <formula>AND($E42&lt;=DS$6,ROUNDDOWN(($F42-$E42+1)*$H42,0)+$E42-1&gt;=DS$6)</formula>
    </cfRule>
    <cfRule type="expression" dxfId="341" priority="343">
      <formula>AND(NOT(ISBLANK($E42)),$E42&lt;=DS$6,$F42&gt;=DS$6)</formula>
    </cfRule>
  </conditionalFormatting>
  <conditionalFormatting sqref="DS42:DY47">
    <cfRule type="expression" dxfId="340" priority="341">
      <formula>DS$6=TODAY()</formula>
    </cfRule>
  </conditionalFormatting>
  <conditionalFormatting sqref="DS54:DY59">
    <cfRule type="expression" dxfId="339" priority="340">
      <formula>DS$6=TODAY()</formula>
    </cfRule>
  </conditionalFormatting>
  <conditionalFormatting sqref="DS48:DY48">
    <cfRule type="expression" dxfId="338" priority="338">
      <formula>AND($E48&lt;=DS$6,ROUNDDOWN(($F48-$E48+1)*$H48,0)+$E48-1&gt;=DS$6)</formula>
    </cfRule>
    <cfRule type="expression" dxfId="337" priority="339">
      <formula>AND(NOT(ISBLANK($E48)),$E48&lt;=DS$6,$F48&gt;=DS$6)</formula>
    </cfRule>
  </conditionalFormatting>
  <conditionalFormatting sqref="DS48:DY48">
    <cfRule type="expression" dxfId="336" priority="337">
      <formula>DS$6=TODAY()</formula>
    </cfRule>
  </conditionalFormatting>
  <conditionalFormatting sqref="DZ6:EF7">
    <cfRule type="expression" dxfId="335" priority="334">
      <formula>DZ$6=TODAY()</formula>
    </cfRule>
  </conditionalFormatting>
  <conditionalFormatting sqref="DZ9:EF17 DZ19:EF23 DZ25:EF35 DZ47:EF47">
    <cfRule type="expression" dxfId="334" priority="335">
      <formula>AND($E9&lt;=DZ$6,ROUNDDOWN(($F9-$E9+1)*$H9,0)+$E9-1&gt;=DZ$6)</formula>
    </cfRule>
    <cfRule type="expression" dxfId="333" priority="336">
      <formula>AND(NOT(ISBLANK($E9)),$E9&lt;=DZ$6,$F9&gt;=DZ$6)</formula>
    </cfRule>
  </conditionalFormatting>
  <conditionalFormatting sqref="DZ6:EF7 DZ9:EF17 DZ25:EF29 DZ19:EF23">
    <cfRule type="expression" dxfId="332" priority="333">
      <formula>DZ$6=TODAY()</formula>
    </cfRule>
  </conditionalFormatting>
  <conditionalFormatting sqref="DZ24:EF24">
    <cfRule type="expression" dxfId="331" priority="331">
      <formula>AND($E24&lt;=DZ$6,ROUNDDOWN(($F24-$E24+1)*$H24,0)+$E24-1&gt;=DZ$6)</formula>
    </cfRule>
    <cfRule type="expression" dxfId="330" priority="332">
      <formula>AND(NOT(ISBLANK($E24)),$E24&lt;=DZ$6,$F24&gt;=DZ$6)</formula>
    </cfRule>
  </conditionalFormatting>
  <conditionalFormatting sqref="DZ24:EF24">
    <cfRule type="expression" dxfId="329" priority="330">
      <formula>DZ$6=TODAY()</formula>
    </cfRule>
  </conditionalFormatting>
  <conditionalFormatting sqref="DZ18:EF18">
    <cfRule type="expression" dxfId="328" priority="328">
      <formula>AND($E18&lt;=DZ$6,ROUNDDOWN(($F18-$E18+1)*$H18,0)+$E18-1&gt;=DZ$6)</formula>
    </cfRule>
    <cfRule type="expression" dxfId="327" priority="329">
      <formula>AND(NOT(ISBLANK($E18)),$E18&lt;=DZ$6,$F18&gt;=DZ$6)</formula>
    </cfRule>
  </conditionalFormatting>
  <conditionalFormatting sqref="DZ18:EF18">
    <cfRule type="expression" dxfId="326" priority="327">
      <formula>DZ$6=TODAY()</formula>
    </cfRule>
  </conditionalFormatting>
  <conditionalFormatting sqref="DZ8:EF8">
    <cfRule type="expression" dxfId="325" priority="325">
      <formula>AND($E8&lt;=DZ$6,ROUNDDOWN(($F8-$E8+1)*$H8,0)+$E8-1&gt;=DZ$6)</formula>
    </cfRule>
    <cfRule type="expression" dxfId="324" priority="326">
      <formula>AND(NOT(ISBLANK($E8)),$E8&lt;=DZ$6,$F8&gt;=DZ$6)</formula>
    </cfRule>
  </conditionalFormatting>
  <conditionalFormatting sqref="DZ8:EF8">
    <cfRule type="expression" dxfId="323" priority="324">
      <formula>DZ$6=TODAY()</formula>
    </cfRule>
  </conditionalFormatting>
  <conditionalFormatting sqref="DZ30:EF35">
    <cfRule type="expression" dxfId="322" priority="323">
      <formula>DZ$6=TODAY()</formula>
    </cfRule>
  </conditionalFormatting>
  <conditionalFormatting sqref="DZ36:EF41">
    <cfRule type="expression" dxfId="321" priority="321">
      <formula>AND($E36&lt;=DZ$6,ROUNDDOWN(($F36-$E36+1)*$H36,0)+$E36-1&gt;=DZ$6)</formula>
    </cfRule>
    <cfRule type="expression" dxfId="320" priority="322">
      <formula>AND(NOT(ISBLANK($E36)),$E36&lt;=DZ$6,$F36&gt;=DZ$6)</formula>
    </cfRule>
  </conditionalFormatting>
  <conditionalFormatting sqref="DZ36:EF41">
    <cfRule type="expression" dxfId="319" priority="320">
      <formula>DZ$6=TODAY()</formula>
    </cfRule>
  </conditionalFormatting>
  <conditionalFormatting sqref="DZ42:EF46">
    <cfRule type="expression" dxfId="318" priority="318">
      <formula>AND($E42&lt;=DZ$6,ROUNDDOWN(($F42-$E42+1)*$H42,0)+$E42-1&gt;=DZ$6)</formula>
    </cfRule>
    <cfRule type="expression" dxfId="317" priority="319">
      <formula>AND(NOT(ISBLANK($E42)),$E42&lt;=DZ$6,$F42&gt;=DZ$6)</formula>
    </cfRule>
  </conditionalFormatting>
  <conditionalFormatting sqref="DZ42:EF47">
    <cfRule type="expression" dxfId="316" priority="317">
      <formula>DZ$6=TODAY()</formula>
    </cfRule>
  </conditionalFormatting>
  <conditionalFormatting sqref="DZ54:EF59">
    <cfRule type="expression" dxfId="315" priority="316">
      <formula>DZ$6=TODAY()</formula>
    </cfRule>
  </conditionalFormatting>
  <conditionalFormatting sqref="DZ48:EF48">
    <cfRule type="expression" dxfId="314" priority="314">
      <formula>AND($E48&lt;=DZ$6,ROUNDDOWN(($F48-$E48+1)*$H48,0)+$E48-1&gt;=DZ$6)</formula>
    </cfRule>
    <cfRule type="expression" dxfId="313" priority="315">
      <formula>AND(NOT(ISBLANK($E48)),$E48&lt;=DZ$6,$F48&gt;=DZ$6)</formula>
    </cfRule>
  </conditionalFormatting>
  <conditionalFormatting sqref="DZ48:EF48">
    <cfRule type="expression" dxfId="312" priority="313">
      <formula>DZ$6=TODAY()</formula>
    </cfRule>
  </conditionalFormatting>
  <conditionalFormatting sqref="EG6:EM7">
    <cfRule type="expression" dxfId="311" priority="310">
      <formula>EG$6=TODAY()</formula>
    </cfRule>
  </conditionalFormatting>
  <conditionalFormatting sqref="EG9:EM17 EG19:EM23 EG25:EM35 EG47:EM47">
    <cfRule type="expression" dxfId="310" priority="311">
      <formula>AND($E9&lt;=EG$6,ROUNDDOWN(($F9-$E9+1)*$H9,0)+$E9-1&gt;=EG$6)</formula>
    </cfRule>
    <cfRule type="expression" dxfId="309" priority="312">
      <formula>AND(NOT(ISBLANK($E9)),$E9&lt;=EG$6,$F9&gt;=EG$6)</formula>
    </cfRule>
  </conditionalFormatting>
  <conditionalFormatting sqref="EG6:EM7 EG9:EM17 EG25:EM29 EG19:EM23">
    <cfRule type="expression" dxfId="308" priority="309">
      <formula>EG$6=TODAY()</formula>
    </cfRule>
  </conditionalFormatting>
  <conditionalFormatting sqref="EG24:EM24">
    <cfRule type="expression" dxfId="307" priority="307">
      <formula>AND($E24&lt;=EG$6,ROUNDDOWN(($F24-$E24+1)*$H24,0)+$E24-1&gt;=EG$6)</formula>
    </cfRule>
    <cfRule type="expression" dxfId="306" priority="308">
      <formula>AND(NOT(ISBLANK($E24)),$E24&lt;=EG$6,$F24&gt;=EG$6)</formula>
    </cfRule>
  </conditionalFormatting>
  <conditionalFormatting sqref="EG24:EM24">
    <cfRule type="expression" dxfId="305" priority="306">
      <formula>EG$6=TODAY()</formula>
    </cfRule>
  </conditionalFormatting>
  <conditionalFormatting sqref="EG18:EM18">
    <cfRule type="expression" dxfId="304" priority="304">
      <formula>AND($E18&lt;=EG$6,ROUNDDOWN(($F18-$E18+1)*$H18,0)+$E18-1&gt;=EG$6)</formula>
    </cfRule>
    <cfRule type="expression" dxfId="303" priority="305">
      <formula>AND(NOT(ISBLANK($E18)),$E18&lt;=EG$6,$F18&gt;=EG$6)</formula>
    </cfRule>
  </conditionalFormatting>
  <conditionalFormatting sqref="EG18:EM18">
    <cfRule type="expression" dxfId="302" priority="303">
      <formula>EG$6=TODAY()</formula>
    </cfRule>
  </conditionalFormatting>
  <conditionalFormatting sqref="EG8:EM8">
    <cfRule type="expression" dxfId="301" priority="301">
      <formula>AND($E8&lt;=EG$6,ROUNDDOWN(($F8-$E8+1)*$H8,0)+$E8-1&gt;=EG$6)</formula>
    </cfRule>
    <cfRule type="expression" dxfId="300" priority="302">
      <formula>AND(NOT(ISBLANK($E8)),$E8&lt;=EG$6,$F8&gt;=EG$6)</formula>
    </cfRule>
  </conditionalFormatting>
  <conditionalFormatting sqref="EG8:EM8">
    <cfRule type="expression" dxfId="299" priority="300">
      <formula>EG$6=TODAY()</formula>
    </cfRule>
  </conditionalFormatting>
  <conditionalFormatting sqref="EG30:EM35">
    <cfRule type="expression" dxfId="298" priority="299">
      <formula>EG$6=TODAY()</formula>
    </cfRule>
  </conditionalFormatting>
  <conditionalFormatting sqref="EG36:EM41">
    <cfRule type="expression" dxfId="297" priority="297">
      <formula>AND($E36&lt;=EG$6,ROUNDDOWN(($F36-$E36+1)*$H36,0)+$E36-1&gt;=EG$6)</formula>
    </cfRule>
    <cfRule type="expression" dxfId="296" priority="298">
      <formula>AND(NOT(ISBLANK($E36)),$E36&lt;=EG$6,$F36&gt;=EG$6)</formula>
    </cfRule>
  </conditionalFormatting>
  <conditionalFormatting sqref="EG36:EM41">
    <cfRule type="expression" dxfId="295" priority="296">
      <formula>EG$6=TODAY()</formula>
    </cfRule>
  </conditionalFormatting>
  <conditionalFormatting sqref="EG42:EM46">
    <cfRule type="expression" dxfId="294" priority="294">
      <formula>AND($E42&lt;=EG$6,ROUNDDOWN(($F42-$E42+1)*$H42,0)+$E42-1&gt;=EG$6)</formula>
    </cfRule>
    <cfRule type="expression" dxfId="293" priority="295">
      <formula>AND(NOT(ISBLANK($E42)),$E42&lt;=EG$6,$F42&gt;=EG$6)</formula>
    </cfRule>
  </conditionalFormatting>
  <conditionalFormatting sqref="EG42:EM47">
    <cfRule type="expression" dxfId="292" priority="293">
      <formula>EG$6=TODAY()</formula>
    </cfRule>
  </conditionalFormatting>
  <conditionalFormatting sqref="EG54:EM59">
    <cfRule type="expression" dxfId="291" priority="292">
      <formula>EG$6=TODAY()</formula>
    </cfRule>
  </conditionalFormatting>
  <conditionalFormatting sqref="EG48:EM48">
    <cfRule type="expression" dxfId="290" priority="290">
      <formula>AND($E48&lt;=EG$6,ROUNDDOWN(($F48-$E48+1)*$H48,0)+$E48-1&gt;=EG$6)</formula>
    </cfRule>
    <cfRule type="expression" dxfId="289" priority="291">
      <formula>AND(NOT(ISBLANK($E48)),$E48&lt;=EG$6,$F48&gt;=EG$6)</formula>
    </cfRule>
  </conditionalFormatting>
  <conditionalFormatting sqref="EG48:EM48">
    <cfRule type="expression" dxfId="288" priority="289">
      <formula>EG$6=TODAY()</formula>
    </cfRule>
  </conditionalFormatting>
  <conditionalFormatting sqref="EN6:ET7">
    <cfRule type="expression" dxfId="287" priority="286">
      <formula>EN$6=TODAY()</formula>
    </cfRule>
  </conditionalFormatting>
  <conditionalFormatting sqref="EN9:ET17 EN19:ET23 EN25:ET35 EN47:ET47">
    <cfRule type="expression" dxfId="286" priority="287">
      <formula>AND($E9&lt;=EN$6,ROUNDDOWN(($F9-$E9+1)*$H9,0)+$E9-1&gt;=EN$6)</formula>
    </cfRule>
    <cfRule type="expression" dxfId="285" priority="288">
      <formula>AND(NOT(ISBLANK($E9)),$E9&lt;=EN$6,$F9&gt;=EN$6)</formula>
    </cfRule>
  </conditionalFormatting>
  <conditionalFormatting sqref="EN6:ET7 EN9:ET17 EN25:ET29 EN19:ET23">
    <cfRule type="expression" dxfId="284" priority="285">
      <formula>EN$6=TODAY()</formula>
    </cfRule>
  </conditionalFormatting>
  <conditionalFormatting sqref="EN24:ET24">
    <cfRule type="expression" dxfId="283" priority="283">
      <formula>AND($E24&lt;=EN$6,ROUNDDOWN(($F24-$E24+1)*$H24,0)+$E24-1&gt;=EN$6)</formula>
    </cfRule>
    <cfRule type="expression" dxfId="282" priority="284">
      <formula>AND(NOT(ISBLANK($E24)),$E24&lt;=EN$6,$F24&gt;=EN$6)</formula>
    </cfRule>
  </conditionalFormatting>
  <conditionalFormatting sqref="EN24:ET24">
    <cfRule type="expression" dxfId="281" priority="282">
      <formula>EN$6=TODAY()</formula>
    </cfRule>
  </conditionalFormatting>
  <conditionalFormatting sqref="EN18:ET18">
    <cfRule type="expression" dxfId="280" priority="280">
      <formula>AND($E18&lt;=EN$6,ROUNDDOWN(($F18-$E18+1)*$H18,0)+$E18-1&gt;=EN$6)</formula>
    </cfRule>
    <cfRule type="expression" dxfId="279" priority="281">
      <formula>AND(NOT(ISBLANK($E18)),$E18&lt;=EN$6,$F18&gt;=EN$6)</formula>
    </cfRule>
  </conditionalFormatting>
  <conditionalFormatting sqref="EN18:ET18">
    <cfRule type="expression" dxfId="278" priority="279">
      <formula>EN$6=TODAY()</formula>
    </cfRule>
  </conditionalFormatting>
  <conditionalFormatting sqref="EN8:ET8">
    <cfRule type="expression" dxfId="277" priority="277">
      <formula>AND($E8&lt;=EN$6,ROUNDDOWN(($F8-$E8+1)*$H8,0)+$E8-1&gt;=EN$6)</formula>
    </cfRule>
    <cfRule type="expression" dxfId="276" priority="278">
      <formula>AND(NOT(ISBLANK($E8)),$E8&lt;=EN$6,$F8&gt;=EN$6)</formula>
    </cfRule>
  </conditionalFormatting>
  <conditionalFormatting sqref="EN8:ET8">
    <cfRule type="expression" dxfId="275" priority="276">
      <formula>EN$6=TODAY()</formula>
    </cfRule>
  </conditionalFormatting>
  <conditionalFormatting sqref="EN30:ET35">
    <cfRule type="expression" dxfId="274" priority="275">
      <formula>EN$6=TODAY()</formula>
    </cfRule>
  </conditionalFormatting>
  <conditionalFormatting sqref="EN36:ET41">
    <cfRule type="expression" dxfId="273" priority="273">
      <formula>AND($E36&lt;=EN$6,ROUNDDOWN(($F36-$E36+1)*$H36,0)+$E36-1&gt;=EN$6)</formula>
    </cfRule>
    <cfRule type="expression" dxfId="272" priority="274">
      <formula>AND(NOT(ISBLANK($E36)),$E36&lt;=EN$6,$F36&gt;=EN$6)</formula>
    </cfRule>
  </conditionalFormatting>
  <conditionalFormatting sqref="EN36:ET41">
    <cfRule type="expression" dxfId="271" priority="272">
      <formula>EN$6=TODAY()</formula>
    </cfRule>
  </conditionalFormatting>
  <conditionalFormatting sqref="EN42:ET46">
    <cfRule type="expression" dxfId="270" priority="270">
      <formula>AND($E42&lt;=EN$6,ROUNDDOWN(($F42-$E42+1)*$H42,0)+$E42-1&gt;=EN$6)</formula>
    </cfRule>
    <cfRule type="expression" dxfId="269" priority="271">
      <formula>AND(NOT(ISBLANK($E42)),$E42&lt;=EN$6,$F42&gt;=EN$6)</formula>
    </cfRule>
  </conditionalFormatting>
  <conditionalFormatting sqref="EN42:ET47">
    <cfRule type="expression" dxfId="268" priority="269">
      <formula>EN$6=TODAY()</formula>
    </cfRule>
  </conditionalFormatting>
  <conditionalFormatting sqref="EN54:ET59">
    <cfRule type="expression" dxfId="267" priority="268">
      <formula>EN$6=TODAY()</formula>
    </cfRule>
  </conditionalFormatting>
  <conditionalFormatting sqref="EN48:ET48">
    <cfRule type="expression" dxfId="266" priority="266">
      <formula>AND($E48&lt;=EN$6,ROUNDDOWN(($F48-$E48+1)*$H48,0)+$E48-1&gt;=EN$6)</formula>
    </cfRule>
    <cfRule type="expression" dxfId="265" priority="267">
      <formula>AND(NOT(ISBLANK($E48)),$E48&lt;=EN$6,$F48&gt;=EN$6)</formula>
    </cfRule>
  </conditionalFormatting>
  <conditionalFormatting sqref="EN48:ET48">
    <cfRule type="expression" dxfId="264" priority="265">
      <formula>EN$6=TODAY()</formula>
    </cfRule>
  </conditionalFormatting>
  <conditionalFormatting sqref="EU6:FA7">
    <cfRule type="expression" dxfId="263" priority="262">
      <formula>EU$6=TODAY()</formula>
    </cfRule>
  </conditionalFormatting>
  <conditionalFormatting sqref="EU9:FA17 EU19:FA23 EU25:FA35 EU47:FA47">
    <cfRule type="expression" dxfId="262" priority="263">
      <formula>AND($E9&lt;=EU$6,ROUNDDOWN(($F9-$E9+1)*$H9,0)+$E9-1&gt;=EU$6)</formula>
    </cfRule>
    <cfRule type="expression" dxfId="261" priority="264">
      <formula>AND(NOT(ISBLANK($E9)),$E9&lt;=EU$6,$F9&gt;=EU$6)</formula>
    </cfRule>
  </conditionalFormatting>
  <conditionalFormatting sqref="EU6:FA7 EU9:FA17 EU25:FA29 EU19:FA23">
    <cfRule type="expression" dxfId="260" priority="261">
      <formula>EU$6=TODAY()</formula>
    </cfRule>
  </conditionalFormatting>
  <conditionalFormatting sqref="EU24:FA24">
    <cfRule type="expression" dxfId="259" priority="259">
      <formula>AND($E24&lt;=EU$6,ROUNDDOWN(($F24-$E24+1)*$H24,0)+$E24-1&gt;=EU$6)</formula>
    </cfRule>
    <cfRule type="expression" dxfId="258" priority="260">
      <formula>AND(NOT(ISBLANK($E24)),$E24&lt;=EU$6,$F24&gt;=EU$6)</formula>
    </cfRule>
  </conditionalFormatting>
  <conditionalFormatting sqref="EU24:FA24">
    <cfRule type="expression" dxfId="257" priority="258">
      <formula>EU$6=TODAY()</formula>
    </cfRule>
  </conditionalFormatting>
  <conditionalFormatting sqref="EU18:FA18">
    <cfRule type="expression" dxfId="256" priority="256">
      <formula>AND($E18&lt;=EU$6,ROUNDDOWN(($F18-$E18+1)*$H18,0)+$E18-1&gt;=EU$6)</formula>
    </cfRule>
    <cfRule type="expression" dxfId="255" priority="257">
      <formula>AND(NOT(ISBLANK($E18)),$E18&lt;=EU$6,$F18&gt;=EU$6)</formula>
    </cfRule>
  </conditionalFormatting>
  <conditionalFormatting sqref="EU18:FA18">
    <cfRule type="expression" dxfId="254" priority="255">
      <formula>EU$6=TODAY()</formula>
    </cfRule>
  </conditionalFormatting>
  <conditionalFormatting sqref="EU8:FA8">
    <cfRule type="expression" dxfId="253" priority="253">
      <formula>AND($E8&lt;=EU$6,ROUNDDOWN(($F8-$E8+1)*$H8,0)+$E8-1&gt;=EU$6)</formula>
    </cfRule>
    <cfRule type="expression" dxfId="252" priority="254">
      <formula>AND(NOT(ISBLANK($E8)),$E8&lt;=EU$6,$F8&gt;=EU$6)</formula>
    </cfRule>
  </conditionalFormatting>
  <conditionalFormatting sqref="EU8:FA8">
    <cfRule type="expression" dxfId="251" priority="252">
      <formula>EU$6=TODAY()</formula>
    </cfRule>
  </conditionalFormatting>
  <conditionalFormatting sqref="EU30:FA35">
    <cfRule type="expression" dxfId="250" priority="251">
      <formula>EU$6=TODAY()</formula>
    </cfRule>
  </conditionalFormatting>
  <conditionalFormatting sqref="EU36:FA41">
    <cfRule type="expression" dxfId="249" priority="249">
      <formula>AND($E36&lt;=EU$6,ROUNDDOWN(($F36-$E36+1)*$H36,0)+$E36-1&gt;=EU$6)</formula>
    </cfRule>
    <cfRule type="expression" dxfId="248" priority="250">
      <formula>AND(NOT(ISBLANK($E36)),$E36&lt;=EU$6,$F36&gt;=EU$6)</formula>
    </cfRule>
  </conditionalFormatting>
  <conditionalFormatting sqref="EU36:FA41">
    <cfRule type="expression" dxfId="247" priority="248">
      <formula>EU$6=TODAY()</formula>
    </cfRule>
  </conditionalFormatting>
  <conditionalFormatting sqref="EU42:FA46">
    <cfRule type="expression" dxfId="246" priority="246">
      <formula>AND($E42&lt;=EU$6,ROUNDDOWN(($F42-$E42+1)*$H42,0)+$E42-1&gt;=EU$6)</formula>
    </cfRule>
    <cfRule type="expression" dxfId="245" priority="247">
      <formula>AND(NOT(ISBLANK($E42)),$E42&lt;=EU$6,$F42&gt;=EU$6)</formula>
    </cfRule>
  </conditionalFormatting>
  <conditionalFormatting sqref="EU42:FA47">
    <cfRule type="expression" dxfId="244" priority="245">
      <formula>EU$6=TODAY()</formula>
    </cfRule>
  </conditionalFormatting>
  <conditionalFormatting sqref="EU54:FA59">
    <cfRule type="expression" dxfId="243" priority="244">
      <formula>EU$6=TODAY()</formula>
    </cfRule>
  </conditionalFormatting>
  <conditionalFormatting sqref="EU48:FA48">
    <cfRule type="expression" dxfId="242" priority="242">
      <formula>AND($E48&lt;=EU$6,ROUNDDOWN(($F48-$E48+1)*$H48,0)+$E48-1&gt;=EU$6)</formula>
    </cfRule>
    <cfRule type="expression" dxfId="241" priority="243">
      <formula>AND(NOT(ISBLANK($E48)),$E48&lt;=EU$6,$F48&gt;=EU$6)</formula>
    </cfRule>
  </conditionalFormatting>
  <conditionalFormatting sqref="EU48:FA48">
    <cfRule type="expression" dxfId="240" priority="241">
      <formula>EU$6=TODAY()</formula>
    </cfRule>
  </conditionalFormatting>
  <conditionalFormatting sqref="FB6:FH7">
    <cfRule type="expression" dxfId="239" priority="238">
      <formula>FB$6=TODAY()</formula>
    </cfRule>
  </conditionalFormatting>
  <conditionalFormatting sqref="FB9:FH17 FB19:FH23 FB25:FH35 FB47:FH47">
    <cfRule type="expression" dxfId="238" priority="239">
      <formula>AND($E9&lt;=FB$6,ROUNDDOWN(($F9-$E9+1)*$H9,0)+$E9-1&gt;=FB$6)</formula>
    </cfRule>
    <cfRule type="expression" dxfId="237" priority="240">
      <formula>AND(NOT(ISBLANK($E9)),$E9&lt;=FB$6,$F9&gt;=FB$6)</formula>
    </cfRule>
  </conditionalFormatting>
  <conditionalFormatting sqref="FB6:FH7 FB9:FH17 FB25:FH29 FB19:FH23">
    <cfRule type="expression" dxfId="236" priority="237">
      <formula>FB$6=TODAY()</formula>
    </cfRule>
  </conditionalFormatting>
  <conditionalFormatting sqref="FB24:FH24">
    <cfRule type="expression" dxfId="235" priority="235">
      <formula>AND($E24&lt;=FB$6,ROUNDDOWN(($F24-$E24+1)*$H24,0)+$E24-1&gt;=FB$6)</formula>
    </cfRule>
    <cfRule type="expression" dxfId="234" priority="236">
      <formula>AND(NOT(ISBLANK($E24)),$E24&lt;=FB$6,$F24&gt;=FB$6)</formula>
    </cfRule>
  </conditionalFormatting>
  <conditionalFormatting sqref="FB24:FH24">
    <cfRule type="expression" dxfId="233" priority="234">
      <formula>FB$6=TODAY()</formula>
    </cfRule>
  </conditionalFormatting>
  <conditionalFormatting sqref="FB18:FH18">
    <cfRule type="expression" dxfId="232" priority="232">
      <formula>AND($E18&lt;=FB$6,ROUNDDOWN(($F18-$E18+1)*$H18,0)+$E18-1&gt;=FB$6)</formula>
    </cfRule>
    <cfRule type="expression" dxfId="231" priority="233">
      <formula>AND(NOT(ISBLANK($E18)),$E18&lt;=FB$6,$F18&gt;=FB$6)</formula>
    </cfRule>
  </conditionalFormatting>
  <conditionalFormatting sqref="FB18:FH18">
    <cfRule type="expression" dxfId="230" priority="231">
      <formula>FB$6=TODAY()</formula>
    </cfRule>
  </conditionalFormatting>
  <conditionalFormatting sqref="FB8:FH8">
    <cfRule type="expression" dxfId="229" priority="229">
      <formula>AND($E8&lt;=FB$6,ROUNDDOWN(($F8-$E8+1)*$H8,0)+$E8-1&gt;=FB$6)</formula>
    </cfRule>
    <cfRule type="expression" dxfId="228" priority="230">
      <formula>AND(NOT(ISBLANK($E8)),$E8&lt;=FB$6,$F8&gt;=FB$6)</formula>
    </cfRule>
  </conditionalFormatting>
  <conditionalFormatting sqref="FB8:FH8">
    <cfRule type="expression" dxfId="227" priority="228">
      <formula>FB$6=TODAY()</formula>
    </cfRule>
  </conditionalFormatting>
  <conditionalFormatting sqref="FB30:FH35">
    <cfRule type="expression" dxfId="226" priority="227">
      <formula>FB$6=TODAY()</formula>
    </cfRule>
  </conditionalFormatting>
  <conditionalFormatting sqref="FB36:FH41">
    <cfRule type="expression" dxfId="225" priority="225">
      <formula>AND($E36&lt;=FB$6,ROUNDDOWN(($F36-$E36+1)*$H36,0)+$E36-1&gt;=FB$6)</formula>
    </cfRule>
    <cfRule type="expression" dxfId="224" priority="226">
      <formula>AND(NOT(ISBLANK($E36)),$E36&lt;=FB$6,$F36&gt;=FB$6)</formula>
    </cfRule>
  </conditionalFormatting>
  <conditionalFormatting sqref="FB36:FH41">
    <cfRule type="expression" dxfId="223" priority="224">
      <formula>FB$6=TODAY()</formula>
    </cfRule>
  </conditionalFormatting>
  <conditionalFormatting sqref="FB42:FH46">
    <cfRule type="expression" dxfId="222" priority="222">
      <formula>AND($E42&lt;=FB$6,ROUNDDOWN(($F42-$E42+1)*$H42,0)+$E42-1&gt;=FB$6)</formula>
    </cfRule>
    <cfRule type="expression" dxfId="221" priority="223">
      <formula>AND(NOT(ISBLANK($E42)),$E42&lt;=FB$6,$F42&gt;=FB$6)</formula>
    </cfRule>
  </conditionalFormatting>
  <conditionalFormatting sqref="FB42:FH47">
    <cfRule type="expression" dxfId="220" priority="221">
      <formula>FB$6=TODAY()</formula>
    </cfRule>
  </conditionalFormatting>
  <conditionalFormatting sqref="FB54:FH59">
    <cfRule type="expression" dxfId="219" priority="220">
      <formula>FB$6=TODAY()</formula>
    </cfRule>
  </conditionalFormatting>
  <conditionalFormatting sqref="FB48:FH48">
    <cfRule type="expression" dxfId="218" priority="218">
      <formula>AND($E48&lt;=FB$6,ROUNDDOWN(($F48-$E48+1)*$H48,0)+$E48-1&gt;=FB$6)</formula>
    </cfRule>
    <cfRule type="expression" dxfId="217" priority="219">
      <formula>AND(NOT(ISBLANK($E48)),$E48&lt;=FB$6,$F48&gt;=FB$6)</formula>
    </cfRule>
  </conditionalFormatting>
  <conditionalFormatting sqref="FB48:FH48">
    <cfRule type="expression" dxfId="216" priority="217">
      <formula>FB$6=TODAY()</formula>
    </cfRule>
  </conditionalFormatting>
  <conditionalFormatting sqref="FI6:FO7">
    <cfRule type="expression" dxfId="215" priority="214">
      <formula>FI$6=TODAY()</formula>
    </cfRule>
  </conditionalFormatting>
  <conditionalFormatting sqref="FI9:FO17 FI19:FO23 FI25:FO35 FI47:FO47">
    <cfRule type="expression" dxfId="214" priority="215">
      <formula>AND($E9&lt;=FI$6,ROUNDDOWN(($F9-$E9+1)*$H9,0)+$E9-1&gt;=FI$6)</formula>
    </cfRule>
    <cfRule type="expression" dxfId="213" priority="216">
      <formula>AND(NOT(ISBLANK($E9)),$E9&lt;=FI$6,$F9&gt;=FI$6)</formula>
    </cfRule>
  </conditionalFormatting>
  <conditionalFormatting sqref="FI6:FO7 FI9:FO17 FI25:FO29 FI19:FO23">
    <cfRule type="expression" dxfId="212" priority="213">
      <formula>FI$6=TODAY()</formula>
    </cfRule>
  </conditionalFormatting>
  <conditionalFormatting sqref="FI24:FO24">
    <cfRule type="expression" dxfId="211" priority="211">
      <formula>AND($E24&lt;=FI$6,ROUNDDOWN(($F24-$E24+1)*$H24,0)+$E24-1&gt;=FI$6)</formula>
    </cfRule>
    <cfRule type="expression" dxfId="210" priority="212">
      <formula>AND(NOT(ISBLANK($E24)),$E24&lt;=FI$6,$F24&gt;=FI$6)</formula>
    </cfRule>
  </conditionalFormatting>
  <conditionalFormatting sqref="FI24:FO24">
    <cfRule type="expression" dxfId="209" priority="210">
      <formula>FI$6=TODAY()</formula>
    </cfRule>
  </conditionalFormatting>
  <conditionalFormatting sqref="FI18:FO18">
    <cfRule type="expression" dxfId="208" priority="208">
      <formula>AND($E18&lt;=FI$6,ROUNDDOWN(($F18-$E18+1)*$H18,0)+$E18-1&gt;=FI$6)</formula>
    </cfRule>
    <cfRule type="expression" dxfId="207" priority="209">
      <formula>AND(NOT(ISBLANK($E18)),$E18&lt;=FI$6,$F18&gt;=FI$6)</formula>
    </cfRule>
  </conditionalFormatting>
  <conditionalFormatting sqref="FI18:FO18">
    <cfRule type="expression" dxfId="206" priority="207">
      <formula>FI$6=TODAY()</formula>
    </cfRule>
  </conditionalFormatting>
  <conditionalFormatting sqref="FI8:FO8">
    <cfRule type="expression" dxfId="205" priority="205">
      <formula>AND($E8&lt;=FI$6,ROUNDDOWN(($F8-$E8+1)*$H8,0)+$E8-1&gt;=FI$6)</formula>
    </cfRule>
    <cfRule type="expression" dxfId="204" priority="206">
      <formula>AND(NOT(ISBLANK($E8)),$E8&lt;=FI$6,$F8&gt;=FI$6)</formula>
    </cfRule>
  </conditionalFormatting>
  <conditionalFormatting sqref="FI8:FO8">
    <cfRule type="expression" dxfId="203" priority="204">
      <formula>FI$6=TODAY()</formula>
    </cfRule>
  </conditionalFormatting>
  <conditionalFormatting sqref="FI30:FO35">
    <cfRule type="expression" dxfId="202" priority="203">
      <formula>FI$6=TODAY()</formula>
    </cfRule>
  </conditionalFormatting>
  <conditionalFormatting sqref="FI36:FO41">
    <cfRule type="expression" dxfId="201" priority="201">
      <formula>AND($E36&lt;=FI$6,ROUNDDOWN(($F36-$E36+1)*$H36,0)+$E36-1&gt;=FI$6)</formula>
    </cfRule>
    <cfRule type="expression" dxfId="200" priority="202">
      <formula>AND(NOT(ISBLANK($E36)),$E36&lt;=FI$6,$F36&gt;=FI$6)</formula>
    </cfRule>
  </conditionalFormatting>
  <conditionalFormatting sqref="FI36:FO41">
    <cfRule type="expression" dxfId="199" priority="200">
      <formula>FI$6=TODAY()</formula>
    </cfRule>
  </conditionalFormatting>
  <conditionalFormatting sqref="FI42:FO46">
    <cfRule type="expression" dxfId="198" priority="198">
      <formula>AND($E42&lt;=FI$6,ROUNDDOWN(($F42-$E42+1)*$H42,0)+$E42-1&gt;=FI$6)</formula>
    </cfRule>
    <cfRule type="expression" dxfId="197" priority="199">
      <formula>AND(NOT(ISBLANK($E42)),$E42&lt;=FI$6,$F42&gt;=FI$6)</formula>
    </cfRule>
  </conditionalFormatting>
  <conditionalFormatting sqref="FI42:FO47">
    <cfRule type="expression" dxfId="196" priority="197">
      <formula>FI$6=TODAY()</formula>
    </cfRule>
  </conditionalFormatting>
  <conditionalFormatting sqref="FI54:FO59">
    <cfRule type="expression" dxfId="195" priority="196">
      <formula>FI$6=TODAY()</formula>
    </cfRule>
  </conditionalFormatting>
  <conditionalFormatting sqref="FI48:FO48">
    <cfRule type="expression" dxfId="194" priority="194">
      <formula>AND($E48&lt;=FI$6,ROUNDDOWN(($F48-$E48+1)*$H48,0)+$E48-1&gt;=FI$6)</formula>
    </cfRule>
    <cfRule type="expression" dxfId="193" priority="195">
      <formula>AND(NOT(ISBLANK($E48)),$E48&lt;=FI$6,$F48&gt;=FI$6)</formula>
    </cfRule>
  </conditionalFormatting>
  <conditionalFormatting sqref="FI48:FO48">
    <cfRule type="expression" dxfId="192" priority="193">
      <formula>FI$6=TODAY()</formula>
    </cfRule>
  </conditionalFormatting>
  <conditionalFormatting sqref="FP6:FV7">
    <cfRule type="expression" dxfId="191" priority="190">
      <formula>FP$6=TODAY()</formula>
    </cfRule>
  </conditionalFormatting>
  <conditionalFormatting sqref="FP9:FV17 FP19:FV23 FP25:FV35 FP47:FV47">
    <cfRule type="expression" dxfId="190" priority="191">
      <formula>AND($E9&lt;=FP$6,ROUNDDOWN(($F9-$E9+1)*$H9,0)+$E9-1&gt;=FP$6)</formula>
    </cfRule>
    <cfRule type="expression" dxfId="189" priority="192">
      <formula>AND(NOT(ISBLANK($E9)),$E9&lt;=FP$6,$F9&gt;=FP$6)</formula>
    </cfRule>
  </conditionalFormatting>
  <conditionalFormatting sqref="FP6:FV7 FP9:FV17 FP25:FV29 FP19:FV23">
    <cfRule type="expression" dxfId="188" priority="189">
      <formula>FP$6=TODAY()</formula>
    </cfRule>
  </conditionalFormatting>
  <conditionalFormatting sqref="FP24:FV24">
    <cfRule type="expression" dxfId="187" priority="187">
      <formula>AND($E24&lt;=FP$6,ROUNDDOWN(($F24-$E24+1)*$H24,0)+$E24-1&gt;=FP$6)</formula>
    </cfRule>
    <cfRule type="expression" dxfId="186" priority="188">
      <formula>AND(NOT(ISBLANK($E24)),$E24&lt;=FP$6,$F24&gt;=FP$6)</formula>
    </cfRule>
  </conditionalFormatting>
  <conditionalFormatting sqref="FP24:FV24">
    <cfRule type="expression" dxfId="185" priority="186">
      <formula>FP$6=TODAY()</formula>
    </cfRule>
  </conditionalFormatting>
  <conditionalFormatting sqref="FP18:FV18">
    <cfRule type="expression" dxfId="184" priority="184">
      <formula>AND($E18&lt;=FP$6,ROUNDDOWN(($F18-$E18+1)*$H18,0)+$E18-1&gt;=FP$6)</formula>
    </cfRule>
    <cfRule type="expression" dxfId="183" priority="185">
      <formula>AND(NOT(ISBLANK($E18)),$E18&lt;=FP$6,$F18&gt;=FP$6)</formula>
    </cfRule>
  </conditionalFormatting>
  <conditionalFormatting sqref="FP18:FV18">
    <cfRule type="expression" dxfId="182" priority="183">
      <formula>FP$6=TODAY()</formula>
    </cfRule>
  </conditionalFormatting>
  <conditionalFormatting sqref="FP8:FV8">
    <cfRule type="expression" dxfId="181" priority="181">
      <formula>AND($E8&lt;=FP$6,ROUNDDOWN(($F8-$E8+1)*$H8,0)+$E8-1&gt;=FP$6)</formula>
    </cfRule>
    <cfRule type="expression" dxfId="180" priority="182">
      <formula>AND(NOT(ISBLANK($E8)),$E8&lt;=FP$6,$F8&gt;=FP$6)</formula>
    </cfRule>
  </conditionalFormatting>
  <conditionalFormatting sqref="FP8:FV8">
    <cfRule type="expression" dxfId="179" priority="180">
      <formula>FP$6=TODAY()</formula>
    </cfRule>
  </conditionalFormatting>
  <conditionalFormatting sqref="FP30:FV35">
    <cfRule type="expression" dxfId="178" priority="179">
      <formula>FP$6=TODAY()</formula>
    </cfRule>
  </conditionalFormatting>
  <conditionalFormatting sqref="FP36:FV41">
    <cfRule type="expression" dxfId="177" priority="177">
      <formula>AND($E36&lt;=FP$6,ROUNDDOWN(($F36-$E36+1)*$H36,0)+$E36-1&gt;=FP$6)</formula>
    </cfRule>
    <cfRule type="expression" dxfId="176" priority="178">
      <formula>AND(NOT(ISBLANK($E36)),$E36&lt;=FP$6,$F36&gt;=FP$6)</formula>
    </cfRule>
  </conditionalFormatting>
  <conditionalFormatting sqref="FP36:FV41">
    <cfRule type="expression" dxfId="175" priority="176">
      <formula>FP$6=TODAY()</formula>
    </cfRule>
  </conditionalFormatting>
  <conditionalFormatting sqref="FP42:FV46">
    <cfRule type="expression" dxfId="174" priority="174">
      <formula>AND($E42&lt;=FP$6,ROUNDDOWN(($F42-$E42+1)*$H42,0)+$E42-1&gt;=FP$6)</formula>
    </cfRule>
    <cfRule type="expression" dxfId="173" priority="175">
      <formula>AND(NOT(ISBLANK($E42)),$E42&lt;=FP$6,$F42&gt;=FP$6)</formula>
    </cfRule>
  </conditionalFormatting>
  <conditionalFormatting sqref="FP42:FV47">
    <cfRule type="expression" dxfId="172" priority="173">
      <formula>FP$6=TODAY()</formula>
    </cfRule>
  </conditionalFormatting>
  <conditionalFormatting sqref="FP54:FV59">
    <cfRule type="expression" dxfId="171" priority="172">
      <formula>FP$6=TODAY()</formula>
    </cfRule>
  </conditionalFormatting>
  <conditionalFormatting sqref="FP48:FV48">
    <cfRule type="expression" dxfId="170" priority="170">
      <formula>AND($E48&lt;=FP$6,ROUNDDOWN(($F48-$E48+1)*$H48,0)+$E48-1&gt;=FP$6)</formula>
    </cfRule>
    <cfRule type="expression" dxfId="169" priority="171">
      <formula>AND(NOT(ISBLANK($E48)),$E48&lt;=FP$6,$F48&gt;=FP$6)</formula>
    </cfRule>
  </conditionalFormatting>
  <conditionalFormatting sqref="FP48:FV48">
    <cfRule type="expression" dxfId="168" priority="169">
      <formula>FP$6=TODAY()</formula>
    </cfRule>
  </conditionalFormatting>
  <conditionalFormatting sqref="FW6:GC7">
    <cfRule type="expression" dxfId="167" priority="166">
      <formula>FW$6=TODAY()</formula>
    </cfRule>
  </conditionalFormatting>
  <conditionalFormatting sqref="FW9:GC17 FW19:GC23 FW25:GC35 FW47:GC47">
    <cfRule type="expression" dxfId="166" priority="167">
      <formula>AND($E9&lt;=FW$6,ROUNDDOWN(($F9-$E9+1)*$H9,0)+$E9-1&gt;=FW$6)</formula>
    </cfRule>
    <cfRule type="expression" dxfId="165" priority="168">
      <formula>AND(NOT(ISBLANK($E9)),$E9&lt;=FW$6,$F9&gt;=FW$6)</formula>
    </cfRule>
  </conditionalFormatting>
  <conditionalFormatting sqref="FW6:GC7 FW9:GC17 FW25:GC29 FW19:GC23">
    <cfRule type="expression" dxfId="164" priority="165">
      <formula>FW$6=TODAY()</formula>
    </cfRule>
  </conditionalFormatting>
  <conditionalFormatting sqref="FW24:GC24">
    <cfRule type="expression" dxfId="163" priority="163">
      <formula>AND($E24&lt;=FW$6,ROUNDDOWN(($F24-$E24+1)*$H24,0)+$E24-1&gt;=FW$6)</formula>
    </cfRule>
    <cfRule type="expression" dxfId="162" priority="164">
      <formula>AND(NOT(ISBLANK($E24)),$E24&lt;=FW$6,$F24&gt;=FW$6)</formula>
    </cfRule>
  </conditionalFormatting>
  <conditionalFormatting sqref="FW24:GC24">
    <cfRule type="expression" dxfId="161" priority="162">
      <formula>FW$6=TODAY()</formula>
    </cfRule>
  </conditionalFormatting>
  <conditionalFormatting sqref="FW18:GC18">
    <cfRule type="expression" dxfId="160" priority="160">
      <formula>AND($E18&lt;=FW$6,ROUNDDOWN(($F18-$E18+1)*$H18,0)+$E18-1&gt;=FW$6)</formula>
    </cfRule>
    <cfRule type="expression" dxfId="159" priority="161">
      <formula>AND(NOT(ISBLANK($E18)),$E18&lt;=FW$6,$F18&gt;=FW$6)</formula>
    </cfRule>
  </conditionalFormatting>
  <conditionalFormatting sqref="FW18:GC18">
    <cfRule type="expression" dxfId="158" priority="159">
      <formula>FW$6=TODAY()</formula>
    </cfRule>
  </conditionalFormatting>
  <conditionalFormatting sqref="FW8:GC8">
    <cfRule type="expression" dxfId="157" priority="157">
      <formula>AND($E8&lt;=FW$6,ROUNDDOWN(($F8-$E8+1)*$H8,0)+$E8-1&gt;=FW$6)</formula>
    </cfRule>
    <cfRule type="expression" dxfId="156" priority="158">
      <formula>AND(NOT(ISBLANK($E8)),$E8&lt;=FW$6,$F8&gt;=FW$6)</formula>
    </cfRule>
  </conditionalFormatting>
  <conditionalFormatting sqref="FW8:GC8">
    <cfRule type="expression" dxfId="155" priority="156">
      <formula>FW$6=TODAY()</formula>
    </cfRule>
  </conditionalFormatting>
  <conditionalFormatting sqref="FW30:GC35">
    <cfRule type="expression" dxfId="154" priority="155">
      <formula>FW$6=TODAY()</formula>
    </cfRule>
  </conditionalFormatting>
  <conditionalFormatting sqref="FW36:GC41">
    <cfRule type="expression" dxfId="153" priority="153">
      <formula>AND($E36&lt;=FW$6,ROUNDDOWN(($F36-$E36+1)*$H36,0)+$E36-1&gt;=FW$6)</formula>
    </cfRule>
    <cfRule type="expression" dxfId="152" priority="154">
      <formula>AND(NOT(ISBLANK($E36)),$E36&lt;=FW$6,$F36&gt;=FW$6)</formula>
    </cfRule>
  </conditionalFormatting>
  <conditionalFormatting sqref="FW36:GC41">
    <cfRule type="expression" dxfId="151" priority="152">
      <formula>FW$6=TODAY()</formula>
    </cfRule>
  </conditionalFormatting>
  <conditionalFormatting sqref="FW42:GC46">
    <cfRule type="expression" dxfId="150" priority="150">
      <formula>AND($E42&lt;=FW$6,ROUNDDOWN(($F42-$E42+1)*$H42,0)+$E42-1&gt;=FW$6)</formula>
    </cfRule>
    <cfRule type="expression" dxfId="149" priority="151">
      <formula>AND(NOT(ISBLANK($E42)),$E42&lt;=FW$6,$F42&gt;=FW$6)</formula>
    </cfRule>
  </conditionalFormatting>
  <conditionalFormatting sqref="FW42:GC47">
    <cfRule type="expression" dxfId="148" priority="149">
      <formula>FW$6=TODAY()</formula>
    </cfRule>
  </conditionalFormatting>
  <conditionalFormatting sqref="FW54:GC59">
    <cfRule type="expression" dxfId="147" priority="148">
      <formula>FW$6=TODAY()</formula>
    </cfRule>
  </conditionalFormatting>
  <conditionalFormatting sqref="FW48:GC48">
    <cfRule type="expression" dxfId="146" priority="146">
      <formula>AND($E48&lt;=FW$6,ROUNDDOWN(($F48-$E48+1)*$H48,0)+$E48-1&gt;=FW$6)</formula>
    </cfRule>
    <cfRule type="expression" dxfId="145" priority="147">
      <formula>AND(NOT(ISBLANK($E48)),$E48&lt;=FW$6,$F48&gt;=FW$6)</formula>
    </cfRule>
  </conditionalFormatting>
  <conditionalFormatting sqref="FW48:GC48">
    <cfRule type="expression" dxfId="144" priority="145">
      <formula>FW$6=TODAY()</formula>
    </cfRule>
  </conditionalFormatting>
  <conditionalFormatting sqref="GD6:GJ7">
    <cfRule type="expression" dxfId="143" priority="142">
      <formula>GD$6=TODAY()</formula>
    </cfRule>
  </conditionalFormatting>
  <conditionalFormatting sqref="GD9:GJ17 GD19:GJ23 GD25:GJ35 GD47:GJ47">
    <cfRule type="expression" dxfId="142" priority="143">
      <formula>AND($E9&lt;=GD$6,ROUNDDOWN(($F9-$E9+1)*$H9,0)+$E9-1&gt;=GD$6)</formula>
    </cfRule>
    <cfRule type="expression" dxfId="141" priority="144">
      <formula>AND(NOT(ISBLANK($E9)),$E9&lt;=GD$6,$F9&gt;=GD$6)</formula>
    </cfRule>
  </conditionalFormatting>
  <conditionalFormatting sqref="GD6:GJ7 GD9:GJ17 GD25:GJ29 GD19:GJ23">
    <cfRule type="expression" dxfId="140" priority="141">
      <formula>GD$6=TODAY()</formula>
    </cfRule>
  </conditionalFormatting>
  <conditionalFormatting sqref="GD24:GJ24">
    <cfRule type="expression" dxfId="139" priority="139">
      <formula>AND($E24&lt;=GD$6,ROUNDDOWN(($F24-$E24+1)*$H24,0)+$E24-1&gt;=GD$6)</formula>
    </cfRule>
    <cfRule type="expression" dxfId="138" priority="140">
      <formula>AND(NOT(ISBLANK($E24)),$E24&lt;=GD$6,$F24&gt;=GD$6)</formula>
    </cfRule>
  </conditionalFormatting>
  <conditionalFormatting sqref="GD24:GJ24">
    <cfRule type="expression" dxfId="137" priority="138">
      <formula>GD$6=TODAY()</formula>
    </cfRule>
  </conditionalFormatting>
  <conditionalFormatting sqref="GD18:GJ18">
    <cfRule type="expression" dxfId="136" priority="136">
      <formula>AND($E18&lt;=GD$6,ROUNDDOWN(($F18-$E18+1)*$H18,0)+$E18-1&gt;=GD$6)</formula>
    </cfRule>
    <cfRule type="expression" dxfId="135" priority="137">
      <formula>AND(NOT(ISBLANK($E18)),$E18&lt;=GD$6,$F18&gt;=GD$6)</formula>
    </cfRule>
  </conditionalFormatting>
  <conditionalFormatting sqref="GD18:GJ18">
    <cfRule type="expression" dxfId="134" priority="135">
      <formula>GD$6=TODAY()</formula>
    </cfRule>
  </conditionalFormatting>
  <conditionalFormatting sqref="GD8:GJ8">
    <cfRule type="expression" dxfId="133" priority="133">
      <formula>AND($E8&lt;=GD$6,ROUNDDOWN(($F8-$E8+1)*$H8,0)+$E8-1&gt;=GD$6)</formula>
    </cfRule>
    <cfRule type="expression" dxfId="132" priority="134">
      <formula>AND(NOT(ISBLANK($E8)),$E8&lt;=GD$6,$F8&gt;=GD$6)</formula>
    </cfRule>
  </conditionalFormatting>
  <conditionalFormatting sqref="GD8:GJ8">
    <cfRule type="expression" dxfId="131" priority="132">
      <formula>GD$6=TODAY()</formula>
    </cfRule>
  </conditionalFormatting>
  <conditionalFormatting sqref="GD30:GJ35">
    <cfRule type="expression" dxfId="130" priority="131">
      <formula>GD$6=TODAY()</formula>
    </cfRule>
  </conditionalFormatting>
  <conditionalFormatting sqref="GD36:GJ41">
    <cfRule type="expression" dxfId="129" priority="129">
      <formula>AND($E36&lt;=GD$6,ROUNDDOWN(($F36-$E36+1)*$H36,0)+$E36-1&gt;=GD$6)</formula>
    </cfRule>
    <cfRule type="expression" dxfId="128" priority="130">
      <formula>AND(NOT(ISBLANK($E36)),$E36&lt;=GD$6,$F36&gt;=GD$6)</formula>
    </cfRule>
  </conditionalFormatting>
  <conditionalFormatting sqref="GD36:GJ41">
    <cfRule type="expression" dxfId="127" priority="128">
      <formula>GD$6=TODAY()</formula>
    </cfRule>
  </conditionalFormatting>
  <conditionalFormatting sqref="GD42:GJ46">
    <cfRule type="expression" dxfId="126" priority="126">
      <formula>AND($E42&lt;=GD$6,ROUNDDOWN(($F42-$E42+1)*$H42,0)+$E42-1&gt;=GD$6)</formula>
    </cfRule>
    <cfRule type="expression" dxfId="125" priority="127">
      <formula>AND(NOT(ISBLANK($E42)),$E42&lt;=GD$6,$F42&gt;=GD$6)</formula>
    </cfRule>
  </conditionalFormatting>
  <conditionalFormatting sqref="GD42:GJ47">
    <cfRule type="expression" dxfId="124" priority="125">
      <formula>GD$6=TODAY()</formula>
    </cfRule>
  </conditionalFormatting>
  <conditionalFormatting sqref="GD54:GJ59">
    <cfRule type="expression" dxfId="123" priority="124">
      <formula>GD$6=TODAY()</formula>
    </cfRule>
  </conditionalFormatting>
  <conditionalFormatting sqref="GD48:GJ48">
    <cfRule type="expression" dxfId="122" priority="122">
      <formula>AND($E48&lt;=GD$6,ROUNDDOWN(($F48-$E48+1)*$H48,0)+$E48-1&gt;=GD$6)</formula>
    </cfRule>
    <cfRule type="expression" dxfId="121" priority="123">
      <formula>AND(NOT(ISBLANK($E48)),$E48&lt;=GD$6,$F48&gt;=GD$6)</formula>
    </cfRule>
  </conditionalFormatting>
  <conditionalFormatting sqref="GD48:GJ48">
    <cfRule type="expression" dxfId="120" priority="121">
      <formula>GD$6=TODAY()</formula>
    </cfRule>
  </conditionalFormatting>
  <conditionalFormatting sqref="GK6:GQ7">
    <cfRule type="expression" dxfId="119" priority="118">
      <formula>GK$6=TODAY()</formula>
    </cfRule>
  </conditionalFormatting>
  <conditionalFormatting sqref="GK9:GQ17 GK19:GQ23 GK25:GQ35 GK47:GQ47">
    <cfRule type="expression" dxfId="118" priority="119">
      <formula>AND($E9&lt;=GK$6,ROUNDDOWN(($F9-$E9+1)*$H9,0)+$E9-1&gt;=GK$6)</formula>
    </cfRule>
    <cfRule type="expression" dxfId="117" priority="120">
      <formula>AND(NOT(ISBLANK($E9)),$E9&lt;=GK$6,$F9&gt;=GK$6)</formula>
    </cfRule>
  </conditionalFormatting>
  <conditionalFormatting sqref="GK6:GQ7 GK9:GQ17 GK25:GQ29 GK19:GQ23">
    <cfRule type="expression" dxfId="116" priority="117">
      <formula>GK$6=TODAY()</formula>
    </cfRule>
  </conditionalFormatting>
  <conditionalFormatting sqref="GK24:GQ24">
    <cfRule type="expression" dxfId="115" priority="115">
      <formula>AND($E24&lt;=GK$6,ROUNDDOWN(($F24-$E24+1)*$H24,0)+$E24-1&gt;=GK$6)</formula>
    </cfRule>
    <cfRule type="expression" dxfId="114" priority="116">
      <formula>AND(NOT(ISBLANK($E24)),$E24&lt;=GK$6,$F24&gt;=GK$6)</formula>
    </cfRule>
  </conditionalFormatting>
  <conditionalFormatting sqref="GK24:GQ24">
    <cfRule type="expression" dxfId="113" priority="114">
      <formula>GK$6=TODAY()</formula>
    </cfRule>
  </conditionalFormatting>
  <conditionalFormatting sqref="GK18:GQ18">
    <cfRule type="expression" dxfId="112" priority="112">
      <formula>AND($E18&lt;=GK$6,ROUNDDOWN(($F18-$E18+1)*$H18,0)+$E18-1&gt;=GK$6)</formula>
    </cfRule>
    <cfRule type="expression" dxfId="111" priority="113">
      <formula>AND(NOT(ISBLANK($E18)),$E18&lt;=GK$6,$F18&gt;=GK$6)</formula>
    </cfRule>
  </conditionalFormatting>
  <conditionalFormatting sqref="GK18:GQ18">
    <cfRule type="expression" dxfId="110" priority="111">
      <formula>GK$6=TODAY()</formula>
    </cfRule>
  </conditionalFormatting>
  <conditionalFormatting sqref="GK8:GQ8">
    <cfRule type="expression" dxfId="109" priority="109">
      <formula>AND($E8&lt;=GK$6,ROUNDDOWN(($F8-$E8+1)*$H8,0)+$E8-1&gt;=GK$6)</formula>
    </cfRule>
    <cfRule type="expression" dxfId="108" priority="110">
      <formula>AND(NOT(ISBLANK($E8)),$E8&lt;=GK$6,$F8&gt;=GK$6)</formula>
    </cfRule>
  </conditionalFormatting>
  <conditionalFormatting sqref="GK8:GQ8">
    <cfRule type="expression" dxfId="107" priority="108">
      <formula>GK$6=TODAY()</formula>
    </cfRule>
  </conditionalFormatting>
  <conditionalFormatting sqref="GK30:GQ35">
    <cfRule type="expression" dxfId="106" priority="107">
      <formula>GK$6=TODAY()</formula>
    </cfRule>
  </conditionalFormatting>
  <conditionalFormatting sqref="GK36:GQ41">
    <cfRule type="expression" dxfId="105" priority="105">
      <formula>AND($E36&lt;=GK$6,ROUNDDOWN(($F36-$E36+1)*$H36,0)+$E36-1&gt;=GK$6)</formula>
    </cfRule>
    <cfRule type="expression" dxfId="104" priority="106">
      <formula>AND(NOT(ISBLANK($E36)),$E36&lt;=GK$6,$F36&gt;=GK$6)</formula>
    </cfRule>
  </conditionalFormatting>
  <conditionalFormatting sqref="GK36:GQ41">
    <cfRule type="expression" dxfId="103" priority="104">
      <formula>GK$6=TODAY()</formula>
    </cfRule>
  </conditionalFormatting>
  <conditionalFormatting sqref="GK42:GQ46">
    <cfRule type="expression" dxfId="102" priority="102">
      <formula>AND($E42&lt;=GK$6,ROUNDDOWN(($F42-$E42+1)*$H42,0)+$E42-1&gt;=GK$6)</formula>
    </cfRule>
    <cfRule type="expression" dxfId="101" priority="103">
      <formula>AND(NOT(ISBLANK($E42)),$E42&lt;=GK$6,$F42&gt;=GK$6)</formula>
    </cfRule>
  </conditionalFormatting>
  <conditionalFormatting sqref="GK42:GQ47">
    <cfRule type="expression" dxfId="100" priority="101">
      <formula>GK$6=TODAY()</formula>
    </cfRule>
  </conditionalFormatting>
  <conditionalFormatting sqref="GK54:GQ59">
    <cfRule type="expression" dxfId="99" priority="100">
      <formula>GK$6=TODAY()</formula>
    </cfRule>
  </conditionalFormatting>
  <conditionalFormatting sqref="GK48:GQ48">
    <cfRule type="expression" dxfId="98" priority="98">
      <formula>AND($E48&lt;=GK$6,ROUNDDOWN(($F48-$E48+1)*$H48,0)+$E48-1&gt;=GK$6)</formula>
    </cfRule>
    <cfRule type="expression" dxfId="97" priority="99">
      <formula>AND(NOT(ISBLANK($E48)),$E48&lt;=GK$6,$F48&gt;=GK$6)</formula>
    </cfRule>
  </conditionalFormatting>
  <conditionalFormatting sqref="GK48:GQ48">
    <cfRule type="expression" dxfId="96" priority="97">
      <formula>GK$6=TODAY()</formula>
    </cfRule>
  </conditionalFormatting>
  <conditionalFormatting sqref="GR6:GX7">
    <cfRule type="expression" dxfId="95" priority="94">
      <formula>GR$6=TODAY()</formula>
    </cfRule>
  </conditionalFormatting>
  <conditionalFormatting sqref="GR9:GX17 GR19:GX23 GR25:GX35 GR47:GX47">
    <cfRule type="expression" dxfId="94" priority="95">
      <formula>AND($E9&lt;=GR$6,ROUNDDOWN(($F9-$E9+1)*$H9,0)+$E9-1&gt;=GR$6)</formula>
    </cfRule>
    <cfRule type="expression" dxfId="93" priority="96">
      <formula>AND(NOT(ISBLANK($E9)),$E9&lt;=GR$6,$F9&gt;=GR$6)</formula>
    </cfRule>
  </conditionalFormatting>
  <conditionalFormatting sqref="GR6:GX7 GR9:GX17 GR25:GX29 GR19:GX23">
    <cfRule type="expression" dxfId="92" priority="93">
      <formula>GR$6=TODAY()</formula>
    </cfRule>
  </conditionalFormatting>
  <conditionalFormatting sqref="GR24:GX24">
    <cfRule type="expression" dxfId="91" priority="91">
      <formula>AND($E24&lt;=GR$6,ROUNDDOWN(($F24-$E24+1)*$H24,0)+$E24-1&gt;=GR$6)</formula>
    </cfRule>
    <cfRule type="expression" dxfId="90" priority="92">
      <formula>AND(NOT(ISBLANK($E24)),$E24&lt;=GR$6,$F24&gt;=GR$6)</formula>
    </cfRule>
  </conditionalFormatting>
  <conditionalFormatting sqref="GR24:GX24">
    <cfRule type="expression" dxfId="89" priority="90">
      <formula>GR$6=TODAY()</formula>
    </cfRule>
  </conditionalFormatting>
  <conditionalFormatting sqref="GR18:GX18">
    <cfRule type="expression" dxfId="88" priority="88">
      <formula>AND($E18&lt;=GR$6,ROUNDDOWN(($F18-$E18+1)*$H18,0)+$E18-1&gt;=GR$6)</formula>
    </cfRule>
    <cfRule type="expression" dxfId="87" priority="89">
      <formula>AND(NOT(ISBLANK($E18)),$E18&lt;=GR$6,$F18&gt;=GR$6)</formula>
    </cfRule>
  </conditionalFormatting>
  <conditionalFormatting sqref="GR18:GX18">
    <cfRule type="expression" dxfId="86" priority="87">
      <formula>GR$6=TODAY()</formula>
    </cfRule>
  </conditionalFormatting>
  <conditionalFormatting sqref="GR8:GX8">
    <cfRule type="expression" dxfId="85" priority="85">
      <formula>AND($E8&lt;=GR$6,ROUNDDOWN(($F8-$E8+1)*$H8,0)+$E8-1&gt;=GR$6)</formula>
    </cfRule>
    <cfRule type="expression" dxfId="84" priority="86">
      <formula>AND(NOT(ISBLANK($E8)),$E8&lt;=GR$6,$F8&gt;=GR$6)</formula>
    </cfRule>
  </conditionalFormatting>
  <conditionalFormatting sqref="GR8:GX8">
    <cfRule type="expression" dxfId="83" priority="84">
      <formula>GR$6=TODAY()</formula>
    </cfRule>
  </conditionalFormatting>
  <conditionalFormatting sqref="GR30:GX35">
    <cfRule type="expression" dxfId="82" priority="83">
      <formula>GR$6=TODAY()</formula>
    </cfRule>
  </conditionalFormatting>
  <conditionalFormatting sqref="GR36:GX41">
    <cfRule type="expression" dxfId="81" priority="81">
      <formula>AND($E36&lt;=GR$6,ROUNDDOWN(($F36-$E36+1)*$H36,0)+$E36-1&gt;=GR$6)</formula>
    </cfRule>
    <cfRule type="expression" dxfId="80" priority="82">
      <formula>AND(NOT(ISBLANK($E36)),$E36&lt;=GR$6,$F36&gt;=GR$6)</formula>
    </cfRule>
  </conditionalFormatting>
  <conditionalFormatting sqref="GR36:GX41">
    <cfRule type="expression" dxfId="79" priority="80">
      <formula>GR$6=TODAY()</formula>
    </cfRule>
  </conditionalFormatting>
  <conditionalFormatting sqref="GR42:GX46">
    <cfRule type="expression" dxfId="78" priority="78">
      <formula>AND($E42&lt;=GR$6,ROUNDDOWN(($F42-$E42+1)*$H42,0)+$E42-1&gt;=GR$6)</formula>
    </cfRule>
    <cfRule type="expression" dxfId="77" priority="79">
      <formula>AND(NOT(ISBLANK($E42)),$E42&lt;=GR$6,$F42&gt;=GR$6)</formula>
    </cfRule>
  </conditionalFormatting>
  <conditionalFormatting sqref="GR42:GX47">
    <cfRule type="expression" dxfId="76" priority="77">
      <formula>GR$6=TODAY()</formula>
    </cfRule>
  </conditionalFormatting>
  <conditionalFormatting sqref="GR54:GX59">
    <cfRule type="expression" dxfId="75" priority="76">
      <formula>GR$6=TODAY()</formula>
    </cfRule>
  </conditionalFormatting>
  <conditionalFormatting sqref="GR48:GX48">
    <cfRule type="expression" dxfId="74" priority="74">
      <formula>AND($E48&lt;=GR$6,ROUNDDOWN(($F48-$E48+1)*$H48,0)+$E48-1&gt;=GR$6)</formula>
    </cfRule>
    <cfRule type="expression" dxfId="73" priority="75">
      <formula>AND(NOT(ISBLANK($E48)),$E48&lt;=GR$6,$F48&gt;=GR$6)</formula>
    </cfRule>
  </conditionalFormatting>
  <conditionalFormatting sqref="GR48:GX48">
    <cfRule type="expression" dxfId="72" priority="73">
      <formula>GR$6=TODAY()</formula>
    </cfRule>
  </conditionalFormatting>
  <conditionalFormatting sqref="GY6:HE7">
    <cfRule type="expression" dxfId="71" priority="70">
      <formula>GY$6=TODAY()</formula>
    </cfRule>
  </conditionalFormatting>
  <conditionalFormatting sqref="GY9:HE17 GY19:HE23 GY25:HE35 GY47:HE47">
    <cfRule type="expression" dxfId="70" priority="71">
      <formula>AND($E9&lt;=GY$6,ROUNDDOWN(($F9-$E9+1)*$H9,0)+$E9-1&gt;=GY$6)</formula>
    </cfRule>
    <cfRule type="expression" dxfId="69" priority="72">
      <formula>AND(NOT(ISBLANK($E9)),$E9&lt;=GY$6,$F9&gt;=GY$6)</formula>
    </cfRule>
  </conditionalFormatting>
  <conditionalFormatting sqref="GY6:HE7 GY9:HE17 GY25:HE29 GY19:HE23">
    <cfRule type="expression" dxfId="68" priority="69">
      <formula>GY$6=TODAY()</formula>
    </cfRule>
  </conditionalFormatting>
  <conditionalFormatting sqref="GY24:HE24">
    <cfRule type="expression" dxfId="67" priority="67">
      <formula>AND($E24&lt;=GY$6,ROUNDDOWN(($F24-$E24+1)*$H24,0)+$E24-1&gt;=GY$6)</formula>
    </cfRule>
    <cfRule type="expression" dxfId="66" priority="68">
      <formula>AND(NOT(ISBLANK($E24)),$E24&lt;=GY$6,$F24&gt;=GY$6)</formula>
    </cfRule>
  </conditionalFormatting>
  <conditionalFormatting sqref="GY24:HE24">
    <cfRule type="expression" dxfId="65" priority="66">
      <formula>GY$6=TODAY()</formula>
    </cfRule>
  </conditionalFormatting>
  <conditionalFormatting sqref="GY18:HE18">
    <cfRule type="expression" dxfId="64" priority="64">
      <formula>AND($E18&lt;=GY$6,ROUNDDOWN(($F18-$E18+1)*$H18,0)+$E18-1&gt;=GY$6)</formula>
    </cfRule>
    <cfRule type="expression" dxfId="63" priority="65">
      <formula>AND(NOT(ISBLANK($E18)),$E18&lt;=GY$6,$F18&gt;=GY$6)</formula>
    </cfRule>
  </conditionalFormatting>
  <conditionalFormatting sqref="GY18:HE18">
    <cfRule type="expression" dxfId="62" priority="63">
      <formula>GY$6=TODAY()</formula>
    </cfRule>
  </conditionalFormatting>
  <conditionalFormatting sqref="GY8:HE8">
    <cfRule type="expression" dxfId="61" priority="61">
      <formula>AND($E8&lt;=GY$6,ROUNDDOWN(($F8-$E8+1)*$H8,0)+$E8-1&gt;=GY$6)</formula>
    </cfRule>
    <cfRule type="expression" dxfId="60" priority="62">
      <formula>AND(NOT(ISBLANK($E8)),$E8&lt;=GY$6,$F8&gt;=GY$6)</formula>
    </cfRule>
  </conditionalFormatting>
  <conditionalFormatting sqref="GY8:HE8">
    <cfRule type="expression" dxfId="59" priority="60">
      <formula>GY$6=TODAY()</formula>
    </cfRule>
  </conditionalFormatting>
  <conditionalFormatting sqref="GY30:HE35">
    <cfRule type="expression" dxfId="58" priority="59">
      <formula>GY$6=TODAY()</formula>
    </cfRule>
  </conditionalFormatting>
  <conditionalFormatting sqref="GY36:HE41">
    <cfRule type="expression" dxfId="57" priority="57">
      <formula>AND($E36&lt;=GY$6,ROUNDDOWN(($F36-$E36+1)*$H36,0)+$E36-1&gt;=GY$6)</formula>
    </cfRule>
    <cfRule type="expression" dxfId="56" priority="58">
      <formula>AND(NOT(ISBLANK($E36)),$E36&lt;=GY$6,$F36&gt;=GY$6)</formula>
    </cfRule>
  </conditionalFormatting>
  <conditionalFormatting sqref="GY36:HE41">
    <cfRule type="expression" dxfId="55" priority="56">
      <formula>GY$6=TODAY()</formula>
    </cfRule>
  </conditionalFormatting>
  <conditionalFormatting sqref="GY42:HE46">
    <cfRule type="expression" dxfId="54" priority="54">
      <formula>AND($E42&lt;=GY$6,ROUNDDOWN(($F42-$E42+1)*$H42,0)+$E42-1&gt;=GY$6)</formula>
    </cfRule>
    <cfRule type="expression" dxfId="53" priority="55">
      <formula>AND(NOT(ISBLANK($E42)),$E42&lt;=GY$6,$F42&gt;=GY$6)</formula>
    </cfRule>
  </conditionalFormatting>
  <conditionalFormatting sqref="GY42:HE47">
    <cfRule type="expression" dxfId="52" priority="53">
      <formula>GY$6=TODAY()</formula>
    </cfRule>
  </conditionalFormatting>
  <conditionalFormatting sqref="GY54:HE59">
    <cfRule type="expression" dxfId="51" priority="52">
      <formula>GY$6=TODAY()</formula>
    </cfRule>
  </conditionalFormatting>
  <conditionalFormatting sqref="GY48:HE48">
    <cfRule type="expression" dxfId="50" priority="50">
      <formula>AND($E48&lt;=GY$6,ROUNDDOWN(($F48-$E48+1)*$H48,0)+$E48-1&gt;=GY$6)</formula>
    </cfRule>
    <cfRule type="expression" dxfId="49" priority="51">
      <formula>AND(NOT(ISBLANK($E48)),$E48&lt;=GY$6,$F48&gt;=GY$6)</formula>
    </cfRule>
  </conditionalFormatting>
  <conditionalFormatting sqref="GY48:HE48">
    <cfRule type="expression" dxfId="48" priority="49">
      <formula>GY$6=TODAY()</formula>
    </cfRule>
  </conditionalFormatting>
  <conditionalFormatting sqref="HF6:HL7">
    <cfRule type="expression" dxfId="47" priority="46">
      <formula>HF$6=TODAY()</formula>
    </cfRule>
  </conditionalFormatting>
  <conditionalFormatting sqref="HF9:HL17 HF19:HL23 HF25:HL35 HF47:HL47">
    <cfRule type="expression" dxfId="46" priority="47">
      <formula>AND($E9&lt;=HF$6,ROUNDDOWN(($F9-$E9+1)*$H9,0)+$E9-1&gt;=HF$6)</formula>
    </cfRule>
    <cfRule type="expression" dxfId="45" priority="48">
      <formula>AND(NOT(ISBLANK($E9)),$E9&lt;=HF$6,$F9&gt;=HF$6)</formula>
    </cfRule>
  </conditionalFormatting>
  <conditionalFormatting sqref="HF6:HL7 HF9:HL17 HF25:HL29 HF19:HL23">
    <cfRule type="expression" dxfId="44" priority="45">
      <formula>HF$6=TODAY()</formula>
    </cfRule>
  </conditionalFormatting>
  <conditionalFormatting sqref="HF24:HL24">
    <cfRule type="expression" dxfId="43" priority="43">
      <formula>AND($E24&lt;=HF$6,ROUNDDOWN(($F24-$E24+1)*$H24,0)+$E24-1&gt;=HF$6)</formula>
    </cfRule>
    <cfRule type="expression" dxfId="42" priority="44">
      <formula>AND(NOT(ISBLANK($E24)),$E24&lt;=HF$6,$F24&gt;=HF$6)</formula>
    </cfRule>
  </conditionalFormatting>
  <conditionalFormatting sqref="HF24:HL24">
    <cfRule type="expression" dxfId="41" priority="42">
      <formula>HF$6=TODAY()</formula>
    </cfRule>
  </conditionalFormatting>
  <conditionalFormatting sqref="HF18:HL18">
    <cfRule type="expression" dxfId="40" priority="40">
      <formula>AND($E18&lt;=HF$6,ROUNDDOWN(($F18-$E18+1)*$H18,0)+$E18-1&gt;=HF$6)</formula>
    </cfRule>
    <cfRule type="expression" dxfId="39" priority="41">
      <formula>AND(NOT(ISBLANK($E18)),$E18&lt;=HF$6,$F18&gt;=HF$6)</formula>
    </cfRule>
  </conditionalFormatting>
  <conditionalFormatting sqref="HF18:HL18">
    <cfRule type="expression" dxfId="38" priority="39">
      <formula>HF$6=TODAY()</formula>
    </cfRule>
  </conditionalFormatting>
  <conditionalFormatting sqref="HF8:HL8">
    <cfRule type="expression" dxfId="37" priority="37">
      <formula>AND($E8&lt;=HF$6,ROUNDDOWN(($F8-$E8+1)*$H8,0)+$E8-1&gt;=HF$6)</formula>
    </cfRule>
    <cfRule type="expression" dxfId="36" priority="38">
      <formula>AND(NOT(ISBLANK($E8)),$E8&lt;=HF$6,$F8&gt;=HF$6)</formula>
    </cfRule>
  </conditionalFormatting>
  <conditionalFormatting sqref="HF8:HL8">
    <cfRule type="expression" dxfId="35" priority="36">
      <formula>HF$6=TODAY()</formula>
    </cfRule>
  </conditionalFormatting>
  <conditionalFormatting sqref="HF30:HL35">
    <cfRule type="expression" dxfId="34" priority="35">
      <formula>HF$6=TODAY()</formula>
    </cfRule>
  </conditionalFormatting>
  <conditionalFormatting sqref="HF36:HL41">
    <cfRule type="expression" dxfId="33" priority="33">
      <formula>AND($E36&lt;=HF$6,ROUNDDOWN(($F36-$E36+1)*$H36,0)+$E36-1&gt;=HF$6)</formula>
    </cfRule>
    <cfRule type="expression" dxfId="32" priority="34">
      <formula>AND(NOT(ISBLANK($E36)),$E36&lt;=HF$6,$F36&gt;=HF$6)</formula>
    </cfRule>
  </conditionalFormatting>
  <conditionalFormatting sqref="HF36:HL41">
    <cfRule type="expression" dxfId="31" priority="32">
      <formula>HF$6=TODAY()</formula>
    </cfRule>
  </conditionalFormatting>
  <conditionalFormatting sqref="HF42:HL46">
    <cfRule type="expression" dxfId="30" priority="30">
      <formula>AND($E42&lt;=HF$6,ROUNDDOWN(($F42-$E42+1)*$H42,0)+$E42-1&gt;=HF$6)</formula>
    </cfRule>
    <cfRule type="expression" dxfId="29" priority="31">
      <formula>AND(NOT(ISBLANK($E42)),$E42&lt;=HF$6,$F42&gt;=HF$6)</formula>
    </cfRule>
  </conditionalFormatting>
  <conditionalFormatting sqref="HF42:HL47">
    <cfRule type="expression" dxfId="28" priority="29">
      <formula>HF$6=TODAY()</formula>
    </cfRule>
  </conditionalFormatting>
  <conditionalFormatting sqref="HF54:HL59">
    <cfRule type="expression" dxfId="27" priority="28">
      <formula>HF$6=TODAY()</formula>
    </cfRule>
  </conditionalFormatting>
  <conditionalFormatting sqref="HF48:HL48">
    <cfRule type="expression" dxfId="26" priority="26">
      <formula>AND($E48&lt;=HF$6,ROUNDDOWN(($F48-$E48+1)*$H48,0)+$E48-1&gt;=HF$6)</formula>
    </cfRule>
    <cfRule type="expression" dxfId="25" priority="27">
      <formula>AND(NOT(ISBLANK($E48)),$E48&lt;=HF$6,$F48&gt;=HF$6)</formula>
    </cfRule>
  </conditionalFormatting>
  <conditionalFormatting sqref="HF48:HL48">
    <cfRule type="expression" dxfId="24" priority="25">
      <formula>HF$6=TODAY()</formula>
    </cfRule>
  </conditionalFormatting>
  <conditionalFormatting sqref="HM6:HS7">
    <cfRule type="expression" dxfId="23" priority="22">
      <formula>HM$6=TODAY()</formula>
    </cfRule>
  </conditionalFormatting>
  <conditionalFormatting sqref="HM9:HS17 HM19:HS23 HM25:HS35 HM47:HS47">
    <cfRule type="expression" dxfId="22" priority="23">
      <formula>AND($E9&lt;=HM$6,ROUNDDOWN(($F9-$E9+1)*$H9,0)+$E9-1&gt;=HM$6)</formula>
    </cfRule>
    <cfRule type="expression" dxfId="21" priority="24">
      <formula>AND(NOT(ISBLANK($E9)),$E9&lt;=HM$6,$F9&gt;=HM$6)</formula>
    </cfRule>
  </conditionalFormatting>
  <conditionalFormatting sqref="HM6:HS7 HM9:HS17 HM25:HS29 HM19:HS23">
    <cfRule type="expression" dxfId="20" priority="21">
      <formula>HM$6=TODAY()</formula>
    </cfRule>
  </conditionalFormatting>
  <conditionalFormatting sqref="HM24:HS24">
    <cfRule type="expression" dxfId="19" priority="19">
      <formula>AND($E24&lt;=HM$6,ROUNDDOWN(($F24-$E24+1)*$H24,0)+$E24-1&gt;=HM$6)</formula>
    </cfRule>
    <cfRule type="expression" dxfId="18" priority="20">
      <formula>AND(NOT(ISBLANK($E24)),$E24&lt;=HM$6,$F24&gt;=HM$6)</formula>
    </cfRule>
  </conditionalFormatting>
  <conditionalFormatting sqref="HM24:HS24">
    <cfRule type="expression" dxfId="17" priority="18">
      <formula>HM$6=TODAY()</formula>
    </cfRule>
  </conditionalFormatting>
  <conditionalFormatting sqref="HM18:HS18">
    <cfRule type="expression" dxfId="16" priority="16">
      <formula>AND($E18&lt;=HM$6,ROUNDDOWN(($F18-$E18+1)*$H18,0)+$E18-1&gt;=HM$6)</formula>
    </cfRule>
    <cfRule type="expression" dxfId="15" priority="17">
      <formula>AND(NOT(ISBLANK($E18)),$E18&lt;=HM$6,$F18&gt;=HM$6)</formula>
    </cfRule>
  </conditionalFormatting>
  <conditionalFormatting sqref="HM18:HS18">
    <cfRule type="expression" dxfId="14" priority="15">
      <formula>HM$6=TODAY()</formula>
    </cfRule>
  </conditionalFormatting>
  <conditionalFormatting sqref="HM8:HS8">
    <cfRule type="expression" dxfId="13" priority="13">
      <formula>AND($E8&lt;=HM$6,ROUNDDOWN(($F8-$E8+1)*$H8,0)+$E8-1&gt;=HM$6)</formula>
    </cfRule>
    <cfRule type="expression" dxfId="12" priority="14">
      <formula>AND(NOT(ISBLANK($E8)),$E8&lt;=HM$6,$F8&gt;=HM$6)</formula>
    </cfRule>
  </conditionalFormatting>
  <conditionalFormatting sqref="HM8:HS8">
    <cfRule type="expression" dxfId="11" priority="12">
      <formula>HM$6=TODAY()</formula>
    </cfRule>
  </conditionalFormatting>
  <conditionalFormatting sqref="HM30:HS35">
    <cfRule type="expression" dxfId="10" priority="11">
      <formula>HM$6=TODAY()</formula>
    </cfRule>
  </conditionalFormatting>
  <conditionalFormatting sqref="HM36:HS41">
    <cfRule type="expression" dxfId="9" priority="9">
      <formula>AND($E36&lt;=HM$6,ROUNDDOWN(($F36-$E36+1)*$H36,0)+$E36-1&gt;=HM$6)</formula>
    </cfRule>
    <cfRule type="expression" dxfId="8" priority="10">
      <formula>AND(NOT(ISBLANK($E36)),$E36&lt;=HM$6,$F36&gt;=HM$6)</formula>
    </cfRule>
  </conditionalFormatting>
  <conditionalFormatting sqref="HM36:HS41">
    <cfRule type="expression" dxfId="7" priority="8">
      <formula>HM$6=TODAY()</formula>
    </cfRule>
  </conditionalFormatting>
  <conditionalFormatting sqref="HM42:HS46">
    <cfRule type="expression" dxfId="6" priority="6">
      <formula>AND($E42&lt;=HM$6,ROUNDDOWN(($F42-$E42+1)*$H42,0)+$E42-1&gt;=HM$6)</formula>
    </cfRule>
    <cfRule type="expression" dxfId="5" priority="7">
      <formula>AND(NOT(ISBLANK($E42)),$E42&lt;=HM$6,$F42&gt;=HM$6)</formula>
    </cfRule>
  </conditionalFormatting>
  <conditionalFormatting sqref="HM42:HS47">
    <cfRule type="expression" dxfId="4" priority="5">
      <formula>HM$6=TODAY()</formula>
    </cfRule>
  </conditionalFormatting>
  <conditionalFormatting sqref="HM54:HS59">
    <cfRule type="expression" dxfId="3" priority="4">
      <formula>HM$6=TODAY()</formula>
    </cfRule>
  </conditionalFormatting>
  <conditionalFormatting sqref="HM48:HS48">
    <cfRule type="expression" dxfId="2" priority="2">
      <formula>AND($E48&lt;=HM$6,ROUNDDOWN(($F48-$E48+1)*$H48,0)+$E48-1&gt;=HM$6)</formula>
    </cfRule>
    <cfRule type="expression" dxfId="1" priority="3">
      <formula>AND(NOT(ISBLANK($E48)),$E48&lt;=HM$6,$F48&gt;=HM$6)</formula>
    </cfRule>
  </conditionalFormatting>
  <conditionalFormatting sqref="HM48:HS48">
    <cfRule type="expression" dxfId="0" priority="1">
      <formula>HM$6=TODAY()</formula>
    </cfRule>
  </conditionalFormatting>
  <dataValidations count="1">
    <dataValidation allowBlank="1" showInputMessage="1" promptTitle="Display Week" prompt="Enter the week number to display first in the Gantt Chart. The weeks are numbered starting from the week containing the Project Start Date." sqref="H4"/>
  </dataValidations>
  <pageMargins left="0.51181102362204722" right="0.51181102362204722" top="2.0791245791245792" bottom="0.78740157480314965" header="0" footer="0"/>
  <pageSetup paperSize="9" orientation="landscape"/>
  <headerFooter>
    <oddHeader>&amp;C PROJETO FINAL DE CURSO 1 PLANO DE EXECUÇÃO DO PROJETO -  CRONOGRAMA</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1031" r:id="rId3" name="Scroll Bar 7">
              <controlPr defaultSize="0" print="0" autoPict="0">
                <anchor moveWithCells="1">
                  <from>
                    <xdr:col>9</xdr:col>
                    <xdr:colOff>95250</xdr:colOff>
                    <xdr:row>1</xdr:row>
                    <xdr:rowOff>123825</xdr:rowOff>
                  </from>
                  <to>
                    <xdr:col>27</xdr:col>
                    <xdr:colOff>0</xdr:colOff>
                    <xdr:row>2</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5B437861-FA6F-43E0-A870-918EB80AEE11}">
            <x14:dataBar minLength="0" maxLength="100" gradient="0">
              <x14:cfvo type="num">
                <xm:f>0</xm:f>
              </x14:cfvo>
              <x14:cfvo type="num">
                <xm:f>1</xm:f>
              </x14:cfvo>
              <x14:negativeFillColor rgb="FFFF0000"/>
              <x14:axisColor rgb="FF000000"/>
            </x14:dataBar>
          </x14:cfRule>
          <xm:sqref>H25:H29 H19:H23 H9:H17 H49:H53</xm:sqref>
        </x14:conditionalFormatting>
        <x14:conditionalFormatting xmlns:xm="http://schemas.microsoft.com/office/excel/2006/main">
          <x14:cfRule type="dataBar" id="{F6E51B32-D57E-4324-9C43-D877CC5B7A87}">
            <x14:dataBar minLength="0" maxLength="100" gradient="0">
              <x14:cfvo type="num">
                <xm:f>0</xm:f>
              </x14:cfvo>
              <x14:cfvo type="num">
                <xm:f>1</xm:f>
              </x14:cfvo>
              <x14:negativeFillColor rgb="FFFF0000"/>
              <x14:axisColor rgb="FF000000"/>
            </x14:dataBar>
          </x14:cfRule>
          <xm:sqref>H24</xm:sqref>
        </x14:conditionalFormatting>
        <x14:conditionalFormatting xmlns:xm="http://schemas.microsoft.com/office/excel/2006/main">
          <x14:cfRule type="dataBar" id="{ADC99CB2-619A-4DF2-94B4-84CFE6936CAD}">
            <x14:dataBar minLength="0" maxLength="100" gradient="0">
              <x14:cfvo type="num">
                <xm:f>0</xm:f>
              </x14:cfvo>
              <x14:cfvo type="num">
                <xm:f>1</xm:f>
              </x14:cfvo>
              <x14:negativeFillColor rgb="FFFF0000"/>
              <x14:axisColor rgb="FF000000"/>
            </x14:dataBar>
          </x14:cfRule>
          <xm:sqref>H18</xm:sqref>
        </x14:conditionalFormatting>
        <x14:conditionalFormatting xmlns:xm="http://schemas.microsoft.com/office/excel/2006/main">
          <x14:cfRule type="dataBar" id="{C0D7984D-5E5A-4C86-8C60-B2ADC199BF59}">
            <x14:dataBar minLength="0" maxLength="100" gradient="0">
              <x14:cfvo type="num">
                <xm:f>0</xm:f>
              </x14:cfvo>
              <x14:cfvo type="num">
                <xm:f>1</xm:f>
              </x14:cfvo>
              <x14:negativeFillColor rgb="FFFF0000"/>
              <x14:axisColor rgb="FF000000"/>
            </x14:dataBar>
          </x14:cfRule>
          <xm:sqref>H8</xm:sqref>
        </x14:conditionalFormatting>
        <x14:conditionalFormatting xmlns:xm="http://schemas.microsoft.com/office/excel/2006/main">
          <x14:cfRule type="dataBar" id="{1E07259F-D068-4B20-861E-CD896536C55F}">
            <x14:dataBar minLength="0" maxLength="100" gradient="0">
              <x14:cfvo type="num">
                <xm:f>0</xm:f>
              </x14:cfvo>
              <x14:cfvo type="num">
                <xm:f>1</xm:f>
              </x14:cfvo>
              <x14:negativeFillColor rgb="FFFF0000"/>
              <x14:axisColor rgb="FF000000"/>
            </x14:dataBar>
          </x14:cfRule>
          <xm:sqref>H30:H35</xm:sqref>
        </x14:conditionalFormatting>
        <x14:conditionalFormatting xmlns:xm="http://schemas.microsoft.com/office/excel/2006/main">
          <x14:cfRule type="dataBar" id="{0AC2B69A-B015-4140-BCC5-5FD6CDA03E9F}">
            <x14:dataBar minLength="0" maxLength="100" gradient="0">
              <x14:cfvo type="num">
                <xm:f>0</xm:f>
              </x14:cfvo>
              <x14:cfvo type="num">
                <xm:f>1</xm:f>
              </x14:cfvo>
              <x14:negativeFillColor rgb="FFFF0000"/>
              <x14:axisColor rgb="FF000000"/>
            </x14:dataBar>
          </x14:cfRule>
          <xm:sqref>H36:H41</xm:sqref>
        </x14:conditionalFormatting>
        <x14:conditionalFormatting xmlns:xm="http://schemas.microsoft.com/office/excel/2006/main">
          <x14:cfRule type="dataBar" id="{0816C752-70F9-47BF-B0E3-E0525658EE8E}">
            <x14:dataBar minLength="0" maxLength="100" gradient="0">
              <x14:cfvo type="num">
                <xm:f>0</xm:f>
              </x14:cfvo>
              <x14:cfvo type="num">
                <xm:f>1</xm:f>
              </x14:cfvo>
              <x14:negativeFillColor rgb="FFFF0000"/>
              <x14:axisColor rgb="FF000000"/>
            </x14:dataBar>
          </x14:cfRule>
          <xm:sqref>H42:H47</xm:sqref>
        </x14:conditionalFormatting>
        <x14:conditionalFormatting xmlns:xm="http://schemas.microsoft.com/office/excel/2006/main">
          <x14:cfRule type="dataBar" id="{EC101522-9673-48FD-92DC-D5C2D7F286BE}">
            <x14:dataBar minLength="0" maxLength="100" gradient="0">
              <x14:cfvo type="num">
                <xm:f>0</xm:f>
              </x14:cfvo>
              <x14:cfvo type="num">
                <xm:f>1</xm:f>
              </x14:cfvo>
              <x14:negativeFillColor rgb="FFFF0000"/>
              <x14:axisColor rgb="FF000000"/>
            </x14:dataBar>
          </x14:cfRule>
          <xm:sqref>H54:H59</xm:sqref>
        </x14:conditionalFormatting>
        <x14:conditionalFormatting xmlns:xm="http://schemas.microsoft.com/office/excel/2006/main">
          <x14:cfRule type="dataBar" id="{595F7395-998B-4B7C-887D-566206A916E1}">
            <x14:dataBar minLength="0" maxLength="100" gradient="0">
              <x14:cfvo type="num">
                <xm:f>0</xm:f>
              </x14:cfvo>
              <x14:cfvo type="num">
                <xm:f>1</xm:f>
              </x14:cfvo>
              <x14:negativeFillColor rgb="FFFF0000"/>
              <x14:axisColor rgb="FF000000"/>
            </x14:dataBar>
          </x14:cfRule>
          <xm:sqref>H48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00"/>
  <sheetViews>
    <sheetView workbookViewId="0"/>
  </sheetViews>
  <sheetFormatPr defaultColWidth="14.42578125" defaultRowHeight="15" customHeight="1"/>
  <cols>
    <col min="1" max="1" width="5.28515625" customWidth="1"/>
    <col min="2" max="2" width="56.42578125" customWidth="1"/>
    <col min="3" max="3" width="14" customWidth="1"/>
    <col min="4" max="4" width="19.28515625" customWidth="1"/>
    <col min="5" max="5" width="19.7109375" customWidth="1"/>
    <col min="6" max="6" width="20.28515625" customWidth="1"/>
    <col min="7" max="26" width="8.7109375" customWidth="1"/>
  </cols>
  <sheetData>
    <row r="1" spans="1:6">
      <c r="A1" s="1" t="s">
        <v>1</v>
      </c>
      <c r="B1" s="1" t="s">
        <v>5</v>
      </c>
      <c r="C1" s="1" t="s">
        <v>6</v>
      </c>
      <c r="D1" s="1" t="s">
        <v>7</v>
      </c>
      <c r="E1" s="1" t="s">
        <v>8</v>
      </c>
      <c r="F1" s="1" t="s">
        <v>9</v>
      </c>
    </row>
    <row r="2" spans="1:6">
      <c r="A2" s="4">
        <v>1</v>
      </c>
      <c r="B2" s="5" t="s">
        <v>10</v>
      </c>
      <c r="C2" s="6" t="s">
        <v>11</v>
      </c>
      <c r="D2" s="6">
        <v>2</v>
      </c>
      <c r="E2" s="7">
        <v>400</v>
      </c>
      <c r="F2" s="8">
        <f t="shared" ref="F2:F8" si="0">D2*E2</f>
        <v>800</v>
      </c>
    </row>
    <row r="3" spans="1:6" ht="18" customHeight="1">
      <c r="A3" s="4">
        <v>2</v>
      </c>
      <c r="B3" s="6" t="s">
        <v>12</v>
      </c>
      <c r="C3" s="5" t="s">
        <v>13</v>
      </c>
      <c r="D3" s="5">
        <v>2</v>
      </c>
      <c r="E3" s="9">
        <v>2500</v>
      </c>
      <c r="F3" s="8">
        <f t="shared" si="0"/>
        <v>5000</v>
      </c>
    </row>
    <row r="4" spans="1:6">
      <c r="A4" s="4">
        <v>3</v>
      </c>
      <c r="B4" s="5" t="s">
        <v>17</v>
      </c>
      <c r="C4" s="5" t="s">
        <v>13</v>
      </c>
      <c r="D4" s="5">
        <v>1</v>
      </c>
      <c r="E4" s="10">
        <v>800</v>
      </c>
      <c r="F4" s="8">
        <f t="shared" si="0"/>
        <v>800</v>
      </c>
    </row>
    <row r="5" spans="1:6">
      <c r="A5" s="4">
        <v>4</v>
      </c>
      <c r="B5" s="5" t="s">
        <v>20</v>
      </c>
      <c r="C5" s="5" t="s">
        <v>13</v>
      </c>
      <c r="D5" s="11">
        <v>1</v>
      </c>
      <c r="E5" s="10">
        <v>200</v>
      </c>
      <c r="F5" s="8">
        <f t="shared" si="0"/>
        <v>200</v>
      </c>
    </row>
    <row r="6" spans="1:6" ht="18" customHeight="1">
      <c r="A6" s="4">
        <v>5</v>
      </c>
      <c r="B6" s="5" t="s">
        <v>22</v>
      </c>
      <c r="C6" s="5" t="s">
        <v>23</v>
      </c>
      <c r="D6" s="5">
        <v>5</v>
      </c>
      <c r="E6" s="10">
        <v>80</v>
      </c>
      <c r="F6" s="8">
        <f t="shared" si="0"/>
        <v>400</v>
      </c>
    </row>
    <row r="7" spans="1:6" ht="18" customHeight="1">
      <c r="A7" s="4">
        <v>6</v>
      </c>
      <c r="B7" s="5" t="s">
        <v>25</v>
      </c>
      <c r="C7" s="5" t="s">
        <v>26</v>
      </c>
      <c r="D7" s="5">
        <v>100</v>
      </c>
      <c r="E7" s="10">
        <v>4.49</v>
      </c>
      <c r="F7" s="8">
        <f t="shared" si="0"/>
        <v>449</v>
      </c>
    </row>
    <row r="8" spans="1:6" ht="18" customHeight="1">
      <c r="A8" s="4">
        <v>7</v>
      </c>
      <c r="B8" s="6" t="s">
        <v>27</v>
      </c>
      <c r="C8" s="5" t="s">
        <v>13</v>
      </c>
      <c r="D8" s="5">
        <v>2</v>
      </c>
      <c r="E8" s="10">
        <v>5</v>
      </c>
      <c r="F8" s="8">
        <f t="shared" si="0"/>
        <v>10</v>
      </c>
    </row>
    <row r="9" spans="1:6">
      <c r="A9" s="4">
        <v>8</v>
      </c>
      <c r="B9" s="5"/>
      <c r="C9" s="5"/>
      <c r="D9" s="5"/>
      <c r="E9" s="10"/>
      <c r="F9" s="8"/>
    </row>
    <row r="10" spans="1:6">
      <c r="A10" s="4">
        <v>9</v>
      </c>
      <c r="B10" s="3"/>
      <c r="C10" s="3"/>
      <c r="D10" s="3"/>
      <c r="E10" s="8"/>
      <c r="F10" s="8">
        <f t="shared" ref="F10:F52" si="1">D10*E10</f>
        <v>0</v>
      </c>
    </row>
    <row r="11" spans="1:6">
      <c r="A11" s="4">
        <v>10</v>
      </c>
      <c r="B11" s="3"/>
      <c r="C11" s="3"/>
      <c r="D11" s="3"/>
      <c r="E11" s="8"/>
      <c r="F11" s="8">
        <f t="shared" si="1"/>
        <v>0</v>
      </c>
    </row>
    <row r="12" spans="1:6">
      <c r="A12" s="4">
        <v>11</v>
      </c>
      <c r="B12" s="3"/>
      <c r="C12" s="3"/>
      <c r="D12" s="3"/>
      <c r="E12" s="8"/>
      <c r="F12" s="8">
        <f t="shared" si="1"/>
        <v>0</v>
      </c>
    </row>
    <row r="13" spans="1:6">
      <c r="A13" s="4">
        <v>12</v>
      </c>
      <c r="B13" s="2"/>
      <c r="C13" s="3"/>
      <c r="D13" s="3"/>
      <c r="E13" s="8"/>
      <c r="F13" s="8">
        <f t="shared" si="1"/>
        <v>0</v>
      </c>
    </row>
    <row r="14" spans="1:6" ht="18" customHeight="1">
      <c r="A14" s="4">
        <v>13</v>
      </c>
      <c r="B14" s="3"/>
      <c r="C14" s="3"/>
      <c r="D14" s="3"/>
      <c r="E14" s="8"/>
      <c r="F14" s="8">
        <f t="shared" si="1"/>
        <v>0</v>
      </c>
    </row>
    <row r="15" spans="1:6" ht="18" customHeight="1">
      <c r="A15" s="4">
        <v>14</v>
      </c>
      <c r="B15" s="3"/>
      <c r="C15" s="3"/>
      <c r="D15" s="3"/>
      <c r="E15" s="8"/>
      <c r="F15" s="8">
        <f t="shared" si="1"/>
        <v>0</v>
      </c>
    </row>
    <row r="16" spans="1:6">
      <c r="A16" s="4">
        <v>15</v>
      </c>
      <c r="B16" s="3"/>
      <c r="C16" s="3"/>
      <c r="D16" s="3"/>
      <c r="E16" s="8"/>
      <c r="F16" s="8">
        <f t="shared" si="1"/>
        <v>0</v>
      </c>
    </row>
    <row r="17" spans="1:6">
      <c r="A17" s="4">
        <v>16</v>
      </c>
      <c r="B17" s="3"/>
      <c r="C17" s="3"/>
      <c r="D17" s="3"/>
      <c r="E17" s="8"/>
      <c r="F17" s="8">
        <f t="shared" si="1"/>
        <v>0</v>
      </c>
    </row>
    <row r="18" spans="1:6">
      <c r="A18" s="4">
        <v>17</v>
      </c>
      <c r="B18" s="2"/>
      <c r="C18" s="3"/>
      <c r="D18" s="3"/>
      <c r="E18" s="8"/>
      <c r="F18" s="8">
        <f t="shared" si="1"/>
        <v>0</v>
      </c>
    </row>
    <row r="19" spans="1:6">
      <c r="A19" s="4">
        <v>18</v>
      </c>
      <c r="B19" s="2"/>
      <c r="C19" s="3"/>
      <c r="D19" s="3"/>
      <c r="E19" s="8"/>
      <c r="F19" s="8">
        <f t="shared" si="1"/>
        <v>0</v>
      </c>
    </row>
    <row r="20" spans="1:6">
      <c r="A20" s="4">
        <v>19</v>
      </c>
      <c r="B20" s="3"/>
      <c r="C20" s="3"/>
      <c r="D20" s="3"/>
      <c r="E20" s="8"/>
      <c r="F20" s="8">
        <f t="shared" si="1"/>
        <v>0</v>
      </c>
    </row>
    <row r="21" spans="1:6" ht="15.75" customHeight="1">
      <c r="A21" s="4">
        <v>20</v>
      </c>
      <c r="B21" s="3"/>
      <c r="C21" s="3"/>
      <c r="D21" s="3"/>
      <c r="E21" s="8"/>
      <c r="F21" s="8">
        <f t="shared" si="1"/>
        <v>0</v>
      </c>
    </row>
    <row r="22" spans="1:6" ht="15.75" customHeight="1">
      <c r="A22" s="4">
        <v>21</v>
      </c>
      <c r="B22" s="3"/>
      <c r="C22" s="3"/>
      <c r="D22" s="3"/>
      <c r="E22" s="8"/>
      <c r="F22" s="8">
        <f t="shared" si="1"/>
        <v>0</v>
      </c>
    </row>
    <row r="23" spans="1:6" ht="15.75" customHeight="1">
      <c r="A23" s="4">
        <v>22</v>
      </c>
      <c r="B23" s="3"/>
      <c r="C23" s="3"/>
      <c r="D23" s="3"/>
      <c r="E23" s="8"/>
      <c r="F23" s="8">
        <f t="shared" si="1"/>
        <v>0</v>
      </c>
    </row>
    <row r="24" spans="1:6" ht="15.75" customHeight="1">
      <c r="A24" s="4">
        <v>23</v>
      </c>
      <c r="B24" s="2"/>
      <c r="C24" s="3"/>
      <c r="D24" s="3"/>
      <c r="E24" s="8"/>
      <c r="F24" s="8">
        <f t="shared" si="1"/>
        <v>0</v>
      </c>
    </row>
    <row r="25" spans="1:6" ht="15.75" customHeight="1">
      <c r="A25" s="4">
        <v>24</v>
      </c>
      <c r="B25" s="3"/>
      <c r="C25" s="3"/>
      <c r="D25" s="3"/>
      <c r="E25" s="8"/>
      <c r="F25" s="8">
        <f t="shared" si="1"/>
        <v>0</v>
      </c>
    </row>
    <row r="26" spans="1:6" ht="15.75" customHeight="1">
      <c r="A26" s="4">
        <v>25</v>
      </c>
      <c r="B26" s="3"/>
      <c r="C26" s="3"/>
      <c r="D26" s="3"/>
      <c r="E26" s="8"/>
      <c r="F26" s="8">
        <f t="shared" si="1"/>
        <v>0</v>
      </c>
    </row>
    <row r="27" spans="1:6" ht="15.75" customHeight="1">
      <c r="A27" s="4">
        <v>26</v>
      </c>
      <c r="B27" s="3"/>
      <c r="C27" s="3"/>
      <c r="D27" s="3"/>
      <c r="E27" s="8"/>
      <c r="F27" s="8">
        <f t="shared" si="1"/>
        <v>0</v>
      </c>
    </row>
    <row r="28" spans="1:6" ht="15.75" customHeight="1">
      <c r="A28" s="4">
        <v>27</v>
      </c>
      <c r="B28" s="3"/>
      <c r="C28" s="3"/>
      <c r="D28" s="3"/>
      <c r="E28" s="8"/>
      <c r="F28" s="8">
        <f t="shared" si="1"/>
        <v>0</v>
      </c>
    </row>
    <row r="29" spans="1:6" ht="15.75" customHeight="1">
      <c r="A29" s="4">
        <v>28</v>
      </c>
      <c r="B29" s="2"/>
      <c r="C29" s="3"/>
      <c r="D29" s="3"/>
      <c r="E29" s="8"/>
      <c r="F29" s="8">
        <f t="shared" si="1"/>
        <v>0</v>
      </c>
    </row>
    <row r="30" spans="1:6" ht="15.75" customHeight="1">
      <c r="A30" s="4">
        <v>29</v>
      </c>
      <c r="B30" s="3"/>
      <c r="C30" s="3"/>
      <c r="D30" s="3"/>
      <c r="E30" s="8"/>
      <c r="F30" s="8">
        <f t="shared" si="1"/>
        <v>0</v>
      </c>
    </row>
    <row r="31" spans="1:6" ht="15.75" customHeight="1">
      <c r="A31" s="4">
        <v>30</v>
      </c>
      <c r="B31" s="3"/>
      <c r="C31" s="3"/>
      <c r="D31" s="3"/>
      <c r="E31" s="8"/>
      <c r="F31" s="8">
        <f t="shared" si="1"/>
        <v>0</v>
      </c>
    </row>
    <row r="32" spans="1:6" ht="15.75" customHeight="1">
      <c r="A32" s="4">
        <v>31</v>
      </c>
      <c r="B32" s="3"/>
      <c r="C32" s="3"/>
      <c r="D32" s="3"/>
      <c r="E32" s="8"/>
      <c r="F32" s="8">
        <f t="shared" si="1"/>
        <v>0</v>
      </c>
    </row>
    <row r="33" spans="1:6" ht="15.75" customHeight="1">
      <c r="A33" s="4">
        <v>32</v>
      </c>
      <c r="B33" s="3"/>
      <c r="C33" s="3"/>
      <c r="D33" s="3"/>
      <c r="E33" s="8"/>
      <c r="F33" s="8">
        <f t="shared" si="1"/>
        <v>0</v>
      </c>
    </row>
    <row r="34" spans="1:6" ht="15.75" customHeight="1">
      <c r="A34" s="4">
        <v>33</v>
      </c>
      <c r="B34" s="2"/>
      <c r="C34" s="3"/>
      <c r="D34" s="3"/>
      <c r="E34" s="8"/>
      <c r="F34" s="8">
        <f t="shared" si="1"/>
        <v>0</v>
      </c>
    </row>
    <row r="35" spans="1:6" ht="15.75" customHeight="1">
      <c r="A35" s="4">
        <v>34</v>
      </c>
      <c r="B35" s="2"/>
      <c r="C35" s="3"/>
      <c r="D35" s="3"/>
      <c r="E35" s="8"/>
      <c r="F35" s="8">
        <f t="shared" si="1"/>
        <v>0</v>
      </c>
    </row>
    <row r="36" spans="1:6" ht="15.75" customHeight="1">
      <c r="A36" s="4">
        <v>35</v>
      </c>
      <c r="B36" s="3"/>
      <c r="C36" s="3"/>
      <c r="D36" s="3"/>
      <c r="E36" s="8"/>
      <c r="F36" s="8">
        <f t="shared" si="1"/>
        <v>0</v>
      </c>
    </row>
    <row r="37" spans="1:6" ht="15.75" customHeight="1">
      <c r="A37" s="4">
        <v>36</v>
      </c>
      <c r="B37" s="3"/>
      <c r="C37" s="3"/>
      <c r="D37" s="3"/>
      <c r="E37" s="8"/>
      <c r="F37" s="8">
        <f t="shared" si="1"/>
        <v>0</v>
      </c>
    </row>
    <row r="38" spans="1:6" ht="15.75" customHeight="1">
      <c r="A38" s="4">
        <v>37</v>
      </c>
      <c r="B38" s="3"/>
      <c r="C38" s="3"/>
      <c r="D38" s="3"/>
      <c r="E38" s="8"/>
      <c r="F38" s="8">
        <f t="shared" si="1"/>
        <v>0</v>
      </c>
    </row>
    <row r="39" spans="1:6" ht="15.75" customHeight="1">
      <c r="A39" s="4">
        <v>38</v>
      </c>
      <c r="B39" s="3"/>
      <c r="C39" s="3"/>
      <c r="D39" s="3"/>
      <c r="E39" s="8"/>
      <c r="F39" s="8">
        <f t="shared" si="1"/>
        <v>0</v>
      </c>
    </row>
    <row r="40" spans="1:6" ht="15.75" customHeight="1">
      <c r="A40" s="4">
        <v>39</v>
      </c>
      <c r="B40" s="2"/>
      <c r="C40" s="3"/>
      <c r="D40" s="3"/>
      <c r="E40" s="8"/>
      <c r="F40" s="8">
        <f t="shared" si="1"/>
        <v>0</v>
      </c>
    </row>
    <row r="41" spans="1:6" ht="15.75" customHeight="1">
      <c r="A41" s="4">
        <v>40</v>
      </c>
      <c r="B41" s="3"/>
      <c r="C41" s="3"/>
      <c r="D41" s="3"/>
      <c r="E41" s="8"/>
      <c r="F41" s="8">
        <f t="shared" si="1"/>
        <v>0</v>
      </c>
    </row>
    <row r="42" spans="1:6" ht="15.75" customHeight="1">
      <c r="A42" s="4">
        <v>41</v>
      </c>
      <c r="B42" s="3"/>
      <c r="C42" s="3"/>
      <c r="D42" s="3"/>
      <c r="E42" s="8"/>
      <c r="F42" s="8">
        <f t="shared" si="1"/>
        <v>0</v>
      </c>
    </row>
    <row r="43" spans="1:6" ht="15.75" customHeight="1">
      <c r="A43" s="4">
        <v>42</v>
      </c>
      <c r="B43" s="3"/>
      <c r="C43" s="3"/>
      <c r="D43" s="3"/>
      <c r="E43" s="8"/>
      <c r="F43" s="8">
        <f t="shared" si="1"/>
        <v>0</v>
      </c>
    </row>
    <row r="44" spans="1:6" ht="15.75" customHeight="1">
      <c r="A44" s="4">
        <v>43</v>
      </c>
      <c r="B44" s="3"/>
      <c r="C44" s="3"/>
      <c r="D44" s="3"/>
      <c r="E44" s="8"/>
      <c r="F44" s="8">
        <f t="shared" si="1"/>
        <v>0</v>
      </c>
    </row>
    <row r="45" spans="1:6" ht="15.75" customHeight="1">
      <c r="A45" s="4">
        <v>44</v>
      </c>
      <c r="B45" s="2"/>
      <c r="C45" s="3"/>
      <c r="D45" s="3"/>
      <c r="E45" s="8"/>
      <c r="F45" s="8">
        <f t="shared" si="1"/>
        <v>0</v>
      </c>
    </row>
    <row r="46" spans="1:6" ht="15.75" customHeight="1">
      <c r="A46" s="4">
        <v>45</v>
      </c>
      <c r="B46" s="3"/>
      <c r="C46" s="3"/>
      <c r="D46" s="3"/>
      <c r="E46" s="8"/>
      <c r="F46" s="8">
        <f t="shared" si="1"/>
        <v>0</v>
      </c>
    </row>
    <row r="47" spans="1:6" ht="15.75" customHeight="1">
      <c r="A47" s="4">
        <v>46</v>
      </c>
      <c r="B47" s="3"/>
      <c r="C47" s="3"/>
      <c r="D47" s="3"/>
      <c r="E47" s="8"/>
      <c r="F47" s="8">
        <f t="shared" si="1"/>
        <v>0</v>
      </c>
    </row>
    <row r="48" spans="1:6" ht="15.75" customHeight="1">
      <c r="A48" s="4">
        <v>47</v>
      </c>
      <c r="B48" s="3"/>
      <c r="C48" s="3"/>
      <c r="D48" s="3"/>
      <c r="E48" s="8"/>
      <c r="F48" s="8">
        <f t="shared" si="1"/>
        <v>0</v>
      </c>
    </row>
    <row r="49" spans="1:6" ht="15.75" customHeight="1">
      <c r="A49" s="4">
        <v>48</v>
      </c>
      <c r="B49" s="3"/>
      <c r="C49" s="3"/>
      <c r="D49" s="3"/>
      <c r="E49" s="8"/>
      <c r="F49" s="8">
        <f t="shared" si="1"/>
        <v>0</v>
      </c>
    </row>
    <row r="50" spans="1:6" ht="15.75" customHeight="1">
      <c r="A50" s="4">
        <v>49</v>
      </c>
      <c r="B50" s="3"/>
      <c r="C50" s="3"/>
      <c r="D50" s="3"/>
      <c r="E50" s="8"/>
      <c r="F50" s="8">
        <f t="shared" si="1"/>
        <v>0</v>
      </c>
    </row>
    <row r="51" spans="1:6" ht="15.75" customHeight="1">
      <c r="A51" s="4">
        <v>50</v>
      </c>
      <c r="B51" s="3"/>
      <c r="C51" s="3"/>
      <c r="D51" s="3"/>
      <c r="E51" s="8"/>
      <c r="F51" s="8">
        <f t="shared" si="1"/>
        <v>0</v>
      </c>
    </row>
    <row r="52" spans="1:6" ht="15.75" customHeight="1">
      <c r="A52" s="4">
        <v>51</v>
      </c>
      <c r="B52" s="3"/>
      <c r="C52" s="3"/>
      <c r="D52" s="3"/>
      <c r="E52" s="8"/>
      <c r="F52" s="8">
        <f t="shared" si="1"/>
        <v>0</v>
      </c>
    </row>
    <row r="53" spans="1:6" ht="14.25" customHeight="1">
      <c r="A53" s="120" t="s">
        <v>37</v>
      </c>
      <c r="B53" s="121"/>
      <c r="C53" s="121"/>
      <c r="D53" s="121"/>
      <c r="E53" s="122"/>
      <c r="F53" s="118">
        <f>SUM(F2:F52)</f>
        <v>7659</v>
      </c>
    </row>
    <row r="54" spans="1:6" ht="14.25" customHeight="1">
      <c r="A54" s="123"/>
      <c r="B54" s="124"/>
      <c r="C54" s="124"/>
      <c r="D54" s="124"/>
      <c r="E54" s="125"/>
      <c r="F54" s="119"/>
    </row>
    <row r="55" spans="1:6" ht="15.75" customHeight="1"/>
    <row r="56" spans="1:6" ht="15.75" customHeight="1"/>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F53:F54"/>
    <mergeCell ref="A53:E54"/>
  </mergeCells>
  <pageMargins left="0.51181102362204722" right="0.51181102362204722" top="1.8265993265993266" bottom="0.78740157480314965" header="0" footer="0"/>
  <pageSetup paperSize="9" orientation="landscape"/>
  <headerFooter>
    <oddHeader>&amp;C PROJETO FINAL DE CURSO 1 PLANO DE EXECUÇÃO DO PROJETO -  LISTA DE RECURSOS</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00"/>
  <sheetViews>
    <sheetView workbookViewId="0">
      <selection activeCell="A3" sqref="A3"/>
    </sheetView>
  </sheetViews>
  <sheetFormatPr defaultColWidth="14.42578125" defaultRowHeight="15" customHeight="1"/>
  <cols>
    <col min="1" max="1" width="5.5703125" customWidth="1"/>
    <col min="2" max="2" width="49.85546875" customWidth="1"/>
    <col min="3" max="3" width="32.28515625" customWidth="1"/>
    <col min="4" max="4" width="30.42578125" customWidth="1"/>
    <col min="5" max="5" width="15.5703125" customWidth="1"/>
    <col min="6" max="26" width="8.7109375" customWidth="1"/>
  </cols>
  <sheetData>
    <row r="1" spans="1:5">
      <c r="A1" s="1" t="s">
        <v>0</v>
      </c>
      <c r="B1" s="1" t="s">
        <v>2</v>
      </c>
      <c r="C1" s="1" t="s">
        <v>41</v>
      </c>
      <c r="D1" s="1" t="s">
        <v>42</v>
      </c>
      <c r="E1" s="1" t="s">
        <v>43</v>
      </c>
    </row>
    <row r="2" spans="1:5">
      <c r="A2" s="1">
        <v>1</v>
      </c>
      <c r="B2" s="2" t="s">
        <v>44</v>
      </c>
      <c r="C2" s="2"/>
      <c r="D2" s="2"/>
      <c r="E2" s="12">
        <v>0</v>
      </c>
    </row>
    <row r="3" spans="1:5" ht="18" customHeight="1">
      <c r="A3" s="4" t="s">
        <v>4</v>
      </c>
      <c r="B3" s="3" t="s">
        <v>45</v>
      </c>
      <c r="C3" s="3" t="s">
        <v>46</v>
      </c>
      <c r="D3" s="3" t="s">
        <v>47</v>
      </c>
      <c r="E3" s="8">
        <v>0</v>
      </c>
    </row>
    <row r="4" spans="1:5">
      <c r="A4" s="1">
        <v>2</v>
      </c>
      <c r="B4" s="2" t="s">
        <v>48</v>
      </c>
      <c r="C4" s="3"/>
      <c r="D4" s="3"/>
      <c r="E4" s="8">
        <v>0</v>
      </c>
    </row>
    <row r="5" spans="1:5">
      <c r="A5" s="4" t="s">
        <v>14</v>
      </c>
      <c r="B5" s="3" t="s">
        <v>49</v>
      </c>
      <c r="C5" s="3" t="s">
        <v>50</v>
      </c>
      <c r="D5" s="3" t="s">
        <v>51</v>
      </c>
      <c r="E5" s="8">
        <v>0</v>
      </c>
    </row>
    <row r="6" spans="1:5" ht="18" customHeight="1">
      <c r="A6" s="4" t="s">
        <v>16</v>
      </c>
      <c r="B6" s="3" t="s">
        <v>52</v>
      </c>
      <c r="C6" s="3" t="s">
        <v>53</v>
      </c>
      <c r="D6" s="3" t="s">
        <v>54</v>
      </c>
      <c r="E6" s="8">
        <v>0</v>
      </c>
    </row>
    <row r="7" spans="1:5" ht="18" customHeight="1">
      <c r="A7" s="1">
        <v>3</v>
      </c>
      <c r="B7" s="2" t="s">
        <v>55</v>
      </c>
      <c r="C7" s="3"/>
      <c r="D7" s="3"/>
      <c r="E7" s="8">
        <v>200</v>
      </c>
    </row>
    <row r="8" spans="1:5" ht="18" customHeight="1">
      <c r="A8" s="4" t="s">
        <v>18</v>
      </c>
      <c r="B8" s="3" t="s">
        <v>56</v>
      </c>
      <c r="C8" s="3" t="s">
        <v>57</v>
      </c>
      <c r="D8" s="3" t="s">
        <v>58</v>
      </c>
      <c r="E8" s="8">
        <v>0</v>
      </c>
    </row>
    <row r="9" spans="1:5">
      <c r="A9" s="4" t="s">
        <v>19</v>
      </c>
      <c r="B9" s="3" t="s">
        <v>59</v>
      </c>
      <c r="C9" s="3" t="s">
        <v>60</v>
      </c>
      <c r="D9" s="3" t="s">
        <v>61</v>
      </c>
      <c r="E9" s="8">
        <v>200</v>
      </c>
    </row>
    <row r="10" spans="1:5">
      <c r="A10" s="1">
        <v>4</v>
      </c>
      <c r="B10" s="2" t="s">
        <v>62</v>
      </c>
      <c r="C10" s="3"/>
      <c r="D10" s="3"/>
      <c r="E10" s="8">
        <v>0</v>
      </c>
    </row>
    <row r="11" spans="1:5">
      <c r="A11" s="4" t="s">
        <v>63</v>
      </c>
      <c r="B11" s="3" t="s">
        <v>64</v>
      </c>
      <c r="C11" s="3" t="s">
        <v>65</v>
      </c>
      <c r="D11" s="3" t="s">
        <v>66</v>
      </c>
      <c r="E11" s="8">
        <v>0</v>
      </c>
    </row>
    <row r="12" spans="1:5">
      <c r="A12" s="4" t="s">
        <v>67</v>
      </c>
      <c r="B12" s="3" t="s">
        <v>68</v>
      </c>
      <c r="C12" s="3" t="s">
        <v>69</v>
      </c>
      <c r="D12" s="3" t="s">
        <v>70</v>
      </c>
      <c r="E12" s="8">
        <v>0</v>
      </c>
    </row>
    <row r="13" spans="1:5">
      <c r="A13" s="1"/>
      <c r="B13" s="2"/>
      <c r="C13" s="3"/>
      <c r="D13" s="3"/>
      <c r="E13" s="8"/>
    </row>
    <row r="14" spans="1:5" ht="18" customHeight="1">
      <c r="A14" s="4"/>
      <c r="B14" s="3"/>
      <c r="C14" s="3"/>
      <c r="D14" s="3"/>
      <c r="E14" s="3"/>
    </row>
    <row r="15" spans="1:5" ht="18" customHeight="1">
      <c r="A15" s="4"/>
      <c r="B15" s="3"/>
      <c r="C15" s="3"/>
      <c r="D15" s="3"/>
      <c r="E15" s="3"/>
    </row>
    <row r="16" spans="1:5">
      <c r="A16" s="4"/>
      <c r="B16" s="3"/>
      <c r="C16" s="3"/>
      <c r="D16" s="3"/>
      <c r="E16" s="3"/>
    </row>
    <row r="17" spans="1:5">
      <c r="A17" s="4"/>
      <c r="B17" s="3"/>
      <c r="C17" s="3"/>
      <c r="D17" s="3"/>
      <c r="E17" s="3"/>
    </row>
    <row r="18" spans="1:5">
      <c r="A18" s="1"/>
      <c r="B18" s="2"/>
      <c r="C18" s="3"/>
      <c r="D18" s="3"/>
      <c r="E18" s="3"/>
    </row>
    <row r="19" spans="1:5">
      <c r="A19" s="1"/>
      <c r="B19" s="2"/>
      <c r="C19" s="3"/>
      <c r="D19" s="3"/>
      <c r="E19" s="3"/>
    </row>
    <row r="20" spans="1:5">
      <c r="A20" s="4"/>
      <c r="B20" s="3"/>
      <c r="C20" s="3"/>
      <c r="D20" s="3"/>
      <c r="E20" s="3"/>
    </row>
    <row r="21" spans="1:5" ht="15.75" customHeight="1">
      <c r="A21" s="4"/>
      <c r="B21" s="3"/>
      <c r="C21" s="3"/>
      <c r="D21" s="3"/>
      <c r="E21" s="3"/>
    </row>
    <row r="22" spans="1:5" ht="15.75" customHeight="1">
      <c r="A22" s="4"/>
      <c r="B22" s="3"/>
      <c r="C22" s="3"/>
      <c r="D22" s="3"/>
      <c r="E22" s="3"/>
    </row>
    <row r="23" spans="1:5" ht="15.75" customHeight="1">
      <c r="A23" s="4"/>
      <c r="B23" s="3"/>
      <c r="C23" s="3"/>
      <c r="D23" s="3"/>
      <c r="E23" s="3"/>
    </row>
    <row r="24" spans="1:5" ht="15.75" customHeight="1">
      <c r="A24" s="1"/>
      <c r="B24" s="2"/>
      <c r="C24" s="3"/>
      <c r="D24" s="3"/>
      <c r="E24" s="3"/>
    </row>
    <row r="25" spans="1:5" ht="15.75" customHeight="1">
      <c r="A25" s="4"/>
      <c r="B25" s="3"/>
      <c r="C25" s="3"/>
      <c r="D25" s="3"/>
      <c r="E25" s="3"/>
    </row>
    <row r="26" spans="1:5" ht="15.75" customHeight="1">
      <c r="A26" s="4"/>
      <c r="B26" s="3"/>
      <c r="C26" s="3"/>
      <c r="D26" s="3"/>
      <c r="E26" s="3"/>
    </row>
    <row r="27" spans="1:5" ht="15.75" customHeight="1">
      <c r="A27" s="4"/>
      <c r="B27" s="3"/>
      <c r="C27" s="3"/>
      <c r="D27" s="3"/>
      <c r="E27" s="3"/>
    </row>
    <row r="28" spans="1:5" ht="15.75" customHeight="1">
      <c r="A28" s="4"/>
      <c r="B28" s="3"/>
      <c r="C28" s="3"/>
      <c r="D28" s="3"/>
      <c r="E28" s="3"/>
    </row>
    <row r="29" spans="1:5" ht="15.75" customHeight="1">
      <c r="A29" s="1"/>
      <c r="B29" s="2"/>
      <c r="C29" s="3"/>
      <c r="D29" s="3"/>
      <c r="E29" s="3"/>
    </row>
    <row r="30" spans="1:5" ht="15.75" customHeight="1">
      <c r="A30" s="4"/>
      <c r="B30" s="3"/>
      <c r="C30" s="3"/>
      <c r="D30" s="3"/>
      <c r="E30" s="3"/>
    </row>
    <row r="31" spans="1:5" ht="15.75" customHeight="1">
      <c r="A31" s="4"/>
      <c r="B31" s="3"/>
      <c r="C31" s="3"/>
      <c r="D31" s="3"/>
      <c r="E31" s="3"/>
    </row>
    <row r="32" spans="1:5" ht="15.75" customHeight="1">
      <c r="A32" s="4"/>
      <c r="B32" s="3"/>
      <c r="C32" s="3"/>
      <c r="D32" s="3"/>
      <c r="E32" s="3"/>
    </row>
    <row r="33" spans="1:5" ht="15.75" customHeight="1">
      <c r="A33" s="4"/>
      <c r="B33" s="3"/>
      <c r="C33" s="3"/>
      <c r="D33" s="3"/>
      <c r="E33" s="3"/>
    </row>
    <row r="34" spans="1:5" ht="15.75" customHeight="1">
      <c r="A34" s="1"/>
      <c r="B34" s="2"/>
      <c r="C34" s="3"/>
      <c r="D34" s="3"/>
      <c r="E34" s="3"/>
    </row>
    <row r="35" spans="1:5" ht="15.75" customHeight="1">
      <c r="A35" s="1"/>
      <c r="B35" s="2"/>
      <c r="C35" s="3"/>
      <c r="D35" s="3"/>
      <c r="E35" s="3"/>
    </row>
    <row r="36" spans="1:5" ht="15.75" customHeight="1">
      <c r="A36" s="4"/>
      <c r="B36" s="3"/>
      <c r="C36" s="3"/>
      <c r="D36" s="3"/>
      <c r="E36" s="3"/>
    </row>
    <row r="37" spans="1:5" ht="15.75" customHeight="1">
      <c r="A37" s="4"/>
      <c r="B37" s="3"/>
      <c r="C37" s="3"/>
      <c r="D37" s="3"/>
      <c r="E37" s="3"/>
    </row>
    <row r="38" spans="1:5" ht="15.75" customHeight="1">
      <c r="A38" s="4"/>
      <c r="B38" s="3"/>
      <c r="C38" s="3"/>
      <c r="D38" s="3"/>
      <c r="E38" s="3"/>
    </row>
    <row r="39" spans="1:5" ht="15.75" customHeight="1">
      <c r="A39" s="4"/>
      <c r="B39" s="3"/>
      <c r="C39" s="3"/>
      <c r="D39" s="3"/>
      <c r="E39" s="3"/>
    </row>
    <row r="40" spans="1:5" ht="15.75" customHeight="1">
      <c r="A40" s="1"/>
      <c r="B40" s="2"/>
      <c r="C40" s="3"/>
      <c r="D40" s="3"/>
      <c r="E40" s="3"/>
    </row>
    <row r="41" spans="1:5" ht="15.75" customHeight="1">
      <c r="A41" s="4"/>
      <c r="B41" s="3"/>
      <c r="C41" s="3"/>
      <c r="D41" s="3"/>
      <c r="E41" s="3"/>
    </row>
    <row r="42" spans="1:5" ht="15.75" customHeight="1">
      <c r="A42" s="4"/>
      <c r="B42" s="3"/>
      <c r="C42" s="3"/>
      <c r="D42" s="3"/>
      <c r="E42" s="3"/>
    </row>
    <row r="43" spans="1:5" ht="15.75" customHeight="1">
      <c r="A43" s="4"/>
      <c r="B43" s="3"/>
      <c r="C43" s="3"/>
      <c r="D43" s="3"/>
      <c r="E43" s="3"/>
    </row>
    <row r="44" spans="1:5" ht="15.75" customHeight="1">
      <c r="A44" s="4"/>
      <c r="B44" s="3"/>
      <c r="C44" s="3"/>
      <c r="D44" s="3"/>
      <c r="E44" s="3"/>
    </row>
    <row r="45" spans="1:5" ht="15.75" customHeight="1">
      <c r="A45" s="1"/>
      <c r="B45" s="2"/>
      <c r="C45" s="3"/>
      <c r="D45" s="3"/>
      <c r="E45" s="3"/>
    </row>
    <row r="46" spans="1:5" ht="15.75" customHeight="1">
      <c r="A46" s="4"/>
      <c r="B46" s="3"/>
      <c r="C46" s="3"/>
      <c r="D46" s="3"/>
      <c r="E46" s="3"/>
    </row>
    <row r="47" spans="1:5" ht="15.75" customHeight="1">
      <c r="A47" s="4"/>
      <c r="B47" s="3"/>
      <c r="C47" s="3"/>
      <c r="D47" s="3"/>
      <c r="E47" s="3"/>
    </row>
    <row r="48" spans="1:5" ht="15.75" customHeight="1">
      <c r="A48" s="4"/>
      <c r="B48" s="3"/>
      <c r="C48" s="3"/>
      <c r="D48" s="3"/>
      <c r="E48" s="3"/>
    </row>
    <row r="49" spans="1:5" ht="15.75" customHeight="1">
      <c r="A49" s="4"/>
      <c r="B49" s="3"/>
      <c r="C49" s="3"/>
      <c r="D49" s="3"/>
      <c r="E49" s="3"/>
    </row>
    <row r="50" spans="1:5" ht="15.75" customHeight="1">
      <c r="A50" s="3"/>
      <c r="B50" s="3"/>
      <c r="C50" s="3"/>
      <c r="D50" s="3"/>
      <c r="E50" s="3"/>
    </row>
    <row r="51" spans="1:5" ht="15.75" customHeight="1">
      <c r="A51" s="3"/>
      <c r="B51" s="3"/>
      <c r="C51" s="3"/>
      <c r="D51" s="3"/>
      <c r="E51" s="3"/>
    </row>
    <row r="52" spans="1:5" ht="15.75" customHeight="1"/>
    <row r="53" spans="1:5" ht="15.75" customHeight="1"/>
    <row r="54" spans="1:5" ht="15.75" customHeight="1"/>
    <row r="55" spans="1:5" ht="15.75" customHeight="1"/>
    <row r="56" spans="1:5" ht="15.75" customHeight="1"/>
    <row r="57" spans="1:5" ht="15.75" customHeight="1"/>
    <row r="58" spans="1:5" ht="15.75" customHeight="1"/>
    <row r="59" spans="1:5" ht="15.75" customHeight="1"/>
    <row r="60" spans="1:5" ht="15.75" customHeight="1"/>
    <row r="61" spans="1:5" ht="15.75" customHeight="1"/>
    <row r="62" spans="1:5" ht="15.75" customHeight="1"/>
    <row r="63" spans="1:5" ht="15.75" customHeight="1"/>
    <row r="64" spans="1: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51181102362204722" right="0.51181102362204722" top="2.0791245791245792" bottom="0.78740157480314965" header="0" footer="0"/>
  <pageSetup paperSize="9" orientation="landscape"/>
  <headerFooter>
    <oddHeader>&amp;C PROJETO FINAL DE CURSO 1 PLANO DE EXECUÇÃO  DO PROJETO -  LISTA DE RISCO</oddHead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C10"/>
  <sheetViews>
    <sheetView showGridLines="0" tabSelected="1" zoomScale="70" zoomScaleNormal="70" workbookViewId="0">
      <selection activeCell="T8" sqref="T8"/>
    </sheetView>
  </sheetViews>
  <sheetFormatPr defaultRowHeight="15"/>
  <cols>
    <col min="1" max="16384" width="9.140625" style="30"/>
  </cols>
  <sheetData>
    <row r="8" spans="1:3">
      <c r="A8" s="93"/>
      <c r="B8" s="93"/>
      <c r="C8" s="93"/>
    </row>
    <row r="9" spans="1:3">
      <c r="A9" s="93"/>
      <c r="B9" s="93"/>
      <c r="C9" s="93"/>
    </row>
    <row r="10" spans="1:3">
      <c r="A10" s="93"/>
      <c r="B10" s="93"/>
      <c r="C10" s="93"/>
    </row>
  </sheetData>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CAPA</vt:lpstr>
      <vt:lpstr>Cronograma</vt:lpstr>
      <vt:lpstr>Lista de Recursos</vt:lpstr>
      <vt:lpstr>LIsta de Riscos</vt:lpstr>
      <vt:lpstr>Ishikawa</vt:lpstr>
      <vt:lpstr>Cronograma!prevWBS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AUGUSTO CESAR Almeida Araujo</dc:creator>
  <cp:lastModifiedBy>OTA JNR</cp:lastModifiedBy>
  <dcterms:created xsi:type="dcterms:W3CDTF">2018-07-26T12:15:34Z</dcterms:created>
  <dcterms:modified xsi:type="dcterms:W3CDTF">2019-07-01T23:28:09Z</dcterms:modified>
</cp:coreProperties>
</file>